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"/>
    </mc:Choice>
  </mc:AlternateContent>
  <xr:revisionPtr revIDLastSave="0" documentId="8_{77AFAE2E-01BA-4B8B-BF6F-64FFA091D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 Viešųjų sveikatos paslaug..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J36" i="1" l="1"/>
  <c r="K32" i="1"/>
  <c r="J32" i="1"/>
  <c r="K28" i="1"/>
  <c r="J28" i="1"/>
  <c r="J25" i="1"/>
  <c r="K19" i="1"/>
  <c r="J19" i="1"/>
  <c r="K18" i="1"/>
  <c r="J18" i="1"/>
  <c r="J46" i="1" l="1"/>
  <c r="K46" i="1"/>
  <c r="J20" i="1"/>
  <c r="K20" i="1"/>
  <c r="K47" i="1" l="1"/>
  <c r="J47" i="1"/>
  <c r="I46" i="1" l="1"/>
  <c r="I20" i="1" l="1"/>
  <c r="I47" i="1" l="1"/>
</calcChain>
</file>

<file path=xl/sharedStrings.xml><?xml version="1.0" encoding="utf-8"?>
<sst xmlns="http://schemas.openxmlformats.org/spreadsheetml/2006/main" count="176" uniqueCount="119">
  <si>
    <t>Tikslas</t>
  </si>
  <si>
    <t>Uždavinys</t>
  </si>
  <si>
    <t>Priemonė</t>
  </si>
  <si>
    <t>Planinis terminas</t>
  </si>
  <si>
    <t>Finansavimo šaltinis</t>
  </si>
  <si>
    <t>Asignavimų valdytojas</t>
  </si>
  <si>
    <t>2023 m. planuojamos išlaidos (pagal 2023-2025 m. SVP)</t>
  </si>
  <si>
    <t>Patvirtinti 2023 m. asignavimai</t>
  </si>
  <si>
    <t>2023 metais panaudotos lėšos</t>
  </si>
  <si>
    <t>Kodas</t>
  </si>
  <si>
    <t>Pavadinimas</t>
  </si>
  <si>
    <t>Aprašymas</t>
  </si>
  <si>
    <t>tūkst. Eur.</t>
  </si>
  <si>
    <t>06.01.</t>
  </si>
  <si>
    <t>06.01.01.</t>
  </si>
  <si>
    <t>06.01.01.01</t>
  </si>
  <si>
    <t>Sveikos gyvensenos įgūdžių savivaldybėje stiprinimas bei savivaldybės visuomenės sveikatos stebėsenos vykdymas</t>
  </si>
  <si>
    <t>Infekcinių bei neinfekcinių ligų prevencijos, mitybos įgūdžių, fizinio aktyvumo bei kitų sveikatai svarbių įgūdžių skatinimas ir formavimas; Visuomenės sveikatą atspindinčių rodiklių rinkimas, analizavimas ir interpretavimas bei informavimas.</t>
  </si>
  <si>
    <t>nuolat</t>
  </si>
  <si>
    <t>VB</t>
  </si>
  <si>
    <t>Vilniaus miesto visuomenės sveikatos biuras</t>
  </si>
  <si>
    <t>06.01.01.02</t>
  </si>
  <si>
    <t>Plėtoti mokinų sveikatos priežiūrą, sveiką gyvenseną, stiprinti mokinių sveikatos įgūdžius ugdymo įstaigose</t>
  </si>
  <si>
    <t>Sveikos mitybos organizavimo tobulinimas, ir maisto švaistymo mažinimas, sveikos mitybos skatinimas ugdymo įstaigose; Traumų ir sužalojimų prevencijos skatinimas mokyklose; Burnos higienos užsiėmimų organizavimas tikslinėse grupėse; Supratimo apie mikroorganizmų atsparumą antimikrobinėms medžiagoms didinimas.</t>
  </si>
  <si>
    <t>VB, SB</t>
  </si>
  <si>
    <t>06.01.01.03</t>
  </si>
  <si>
    <t>Savivaldybės visuomenės sveikatos rėmimo specialiosios programos vykdymas</t>
  </si>
  <si>
    <t>Atsakingo gyventojų požiūrio į visuomenės sveikatą ugdymas, sergamumo profilaktikos vykdymas, gyventojų gyvenamosios aplinkos kokybės gerinimas</t>
  </si>
  <si>
    <t>SB</t>
  </si>
  <si>
    <t>Vilniaus miesto visuomenės sveikatos biuras, sveikatos priežiūros įstaigos, kitos įstaigos</t>
  </si>
  <si>
    <t>06.01.01.11</t>
  </si>
  <si>
    <t>Neveiksnių asmenų būklės peržiūrėjimo komisija</t>
  </si>
  <si>
    <t>Darbo užmokesčio mokėjimas Neveiksnių asmenų būklės peržiūrėjimo komisijai, peržiūrinčiai neveiksnių tam tikroje srityje asmenų būklę ir priimančiai sprendimą dėl tikslingumo kreiptis į teismą dėl teismo sprendimo peržiūrėjimo</t>
  </si>
  <si>
    <t>Administracija</t>
  </si>
  <si>
    <t>Vykdyti visuomenės sveikatos priežiūrą - iš viso:</t>
  </si>
  <si>
    <t>06.01.02</t>
  </si>
  <si>
    <t>06.01.02.01</t>
  </si>
  <si>
    <t>Asmens sveikatos priežiūros įstaigų patalpų nuoma</t>
  </si>
  <si>
    <t>Patalpų nuoma Savičiūnų medicinos punkto veiklai</t>
  </si>
  <si>
    <t>VRCP</t>
  </si>
  <si>
    <t>06.01.02.02</t>
  </si>
  <si>
    <t>Asmens sveikatos priežiūros įstaigų  remontas, pandusų įrengimas</t>
  </si>
  <si>
    <t xml:space="preserve">Šumsko mstl. ir Juodšilių palaikomojo gydymo ir slaugos ligoninių, Juodšilių, Rukainių ambulatorijos, Skaidiškių, Kalvelių, VRCP patalpų remontas </t>
  </si>
  <si>
    <t>2022 -2025</t>
  </si>
  <si>
    <t>SB, VRCP</t>
  </si>
  <si>
    <t>VRCP, VRNP</t>
  </si>
  <si>
    <t>06.01.02.09</t>
  </si>
  <si>
    <t>Studento rezidento studijų rėmimo programos</t>
  </si>
  <si>
    <t>Studento-rezidento studijų rėmimas. VšĮ VRCP aprūpinimas kvalifikuotais specialistais</t>
  </si>
  <si>
    <t>06.01.02.11</t>
  </si>
  <si>
    <t xml:space="preserve"> Pirminės asmens sveikatos priežiūros veiklos efektyvumo didinimas Vilniaus rajone</t>
  </si>
  <si>
    <t>Ambulatorinės slaugos namuose paslaugų plėtra: automobilių ir mobilios medicininės įrangos įsigijimas. Infrastruktūros pritaikymas neįgaliųjų poreikiams:  keltuvų įrengimas Juodšilių, Kalvelių, Rudaminos, Paberžės ir Marijampolio ambulatorijose. DOTS ir priklausomybės nuo opioidų pakaitinio gydymo  kabinetų remontas ir  įrangos įsigijimas.</t>
  </si>
  <si>
    <t>2019 -2023</t>
  </si>
  <si>
    <t>ES, SB</t>
  </si>
  <si>
    <t>06.01.02.12</t>
  </si>
  <si>
    <t>Sveikos gyvensenos skatinimas Vilniaus rajone</t>
  </si>
  <si>
    <t>Sveikatos ugdymo priemonių įgyvendinimas Vilniaus rajone (tikslinių grupių asmenų švietimas, informavimas, mokymas ir kt.);</t>
  </si>
  <si>
    <t>06.01.02.14</t>
  </si>
  <si>
    <t>Atsinaujinančių išteklių panaudojimas Vilniaus rajono savivaldybės sveikatos įstaigose</t>
  </si>
  <si>
    <t xml:space="preserve">Vilniaus rajono Medininkų ir Rukainių ambulatorijose bei Juodšilių ir Šumsko palaikomojo gydymo ir slaugos ligoninėse geoterminės  energijos, biokuro  panaudojimas </t>
  </si>
  <si>
    <t>2021-2025</t>
  </si>
  <si>
    <t>06.01.02.15</t>
  </si>
  <si>
    <t>Vilniaus rajono Paberžės ambulatorijos pastato atnaujinimas (modernizavimas)</t>
  </si>
  <si>
    <t>Išorinių sienų ir cokolio apšiltinimas, stogo ruloninės dangos keitimas ir apšiltinimas, šildymo ir nuotekų sistemų keitimas</t>
  </si>
  <si>
    <t>2023-2024</t>
  </si>
  <si>
    <t>VRCP, Administracija</t>
  </si>
  <si>
    <t>06.01.02.16</t>
  </si>
  <si>
    <t>Vilniaus rajono Rudaminos ambultorijos pastato atnaujinimas (modernizavimas)</t>
  </si>
  <si>
    <t>Šildymo sistemos atnaijinimas (modernizavimas),energijos vartojimo efektyvumo padidinimas; fasado, cokolio, stogo perdangos šiltinimas</t>
  </si>
  <si>
    <t>2022-2023</t>
  </si>
  <si>
    <t>06.01.02.22</t>
  </si>
  <si>
    <t>Vilniaus rajono savivaldybės tiesiogiai stebimo trumpo gydymo kurso paslaugų teikimo (DOTS) kabineto išlaikymas</t>
  </si>
  <si>
    <t>Logistinei funkcijai, darbo užmokesčiui, komunalinėms išlaidoms ir kt. priemonėms</t>
  </si>
  <si>
    <t>06.01.02.27</t>
  </si>
  <si>
    <t>Komunalinių paslaugų, kitų išlaidų ir transporto kuro, remonto kompensavimas</t>
  </si>
  <si>
    <t>Lavoriškių, Mickūnų, Marjampolio ambulatorijų bei Medininkų BPG ir gydytojo odontologo kabinetų komunalinių paslaugų, kitų išlaidų ir transporto kuro, remonto  kompensavimas</t>
  </si>
  <si>
    <t>06.01.02.28</t>
  </si>
  <si>
    <t>Pirminės ambulatorinės asmens sveikatos priežiūros paslaugų (šeimos gydytojų) prieinamumo gerinimo Vilniaus rajono viešosiose asmens sveikatos priežiūros įstaigose 2022-2023 metais programa</t>
  </si>
  <si>
    <t xml:space="preserve"> Priedų prie atlyginimo šeimos gydytojams ir slaugytojoms mokėjimas</t>
  </si>
  <si>
    <t>06.01.02.32</t>
  </si>
  <si>
    <t>Užtikrinti savižudybių prevencijos prioritetų nustatymą ilgojo ir trumpojo laikotarpių savižudybių prevencijos priemonių ir joms įgyvendinti reikiamo finansavimo planavimą (LRV prioritetas)</t>
  </si>
  <si>
    <t>Ankstyvosios intervencijos programa; Priklausomybės konsultantai; Psichikos sveikatos kompetencijų didinimas įmonių darbuotojams; Mokyklų bendruomenės gebėjimų psichikos sveikatos srityje stiprinimas - mokymų / supervizijų organizavimas mokyklos;  bendruomenių komandoms; Psichologinės gerovės ir psichikos sveikatos stiprinimo paslaugų teikimo organizavimas.</t>
  </si>
  <si>
    <t>Vilniaus miesto savivaldybės visuomenės sveikatos biuras</t>
  </si>
  <si>
    <t>06.01.02.33</t>
  </si>
  <si>
    <t>Riešės palaikomojo ir slaugos ligoninės praplėtimo ir rekonstrukcijos techninio ir darbo projektų parengimas</t>
  </si>
  <si>
    <t>Praplėsti ir rekonstruoti esamą Riešės palaikomojo gydymo ir slaugos ligoninę iki 60 lovų ir įkurti 10 lovų socialinės globos skyrių</t>
  </si>
  <si>
    <t>06.01.02.34</t>
  </si>
  <si>
    <t>Riešės palaikomojo ir slaugos ligoninės praplėtimo ir rekonstrukcijos statybos darbai</t>
  </si>
  <si>
    <t>2024 -2025</t>
  </si>
  <si>
    <t>VB, SB,ES</t>
  </si>
  <si>
    <t>06.01.02.37</t>
  </si>
  <si>
    <t>Inovatyvus paslaugų teikimas poliligotiems pacientams Antakalnio ir Nemenčinės poliklinikose bei Veiverių PSPC</t>
  </si>
  <si>
    <t>Pacientų holistinės būklės ištyrimas, kompleksinės ir integruotos  priežiūros teikimas, modelio išbandymui reikalingos įrangos įsigijimas, modelio išbandymo metu nuotolinių duomenų teikimui/rinkimui reikalingos informacinės sistemos tobulinimas, mokymai.</t>
  </si>
  <si>
    <t>ES, VB</t>
  </si>
  <si>
    <t>VRNP</t>
  </si>
  <si>
    <t>06.01.02.38</t>
  </si>
  <si>
    <t>Inovatyvios ir komleksinės lėtinių ligų priežiūros modelio išbandyymas</t>
  </si>
  <si>
    <t>2021 -2023</t>
  </si>
  <si>
    <t>06.01.02.39</t>
  </si>
  <si>
    <t>Buvusios Nemenčinės vaistinės patalpų remontas pritaikant Nemenčinės poliklinikos fizinės medicinos ir reabilitacijos paslaugoms teikti</t>
  </si>
  <si>
    <t>06.01.02.41</t>
  </si>
  <si>
    <t>Ambulatorinių slaugos paslaugų teikimo namuose plėtra</t>
  </si>
  <si>
    <t xml:space="preserve"> Ambulatorinės slaugos namuose komandos įkūrimas Juodšilų ambulatorijoje apjungiant Juodšilių, Marijampolio, Pagirių,  Baltosios Vokės, Rudaminos, Skaidiškių ir Nemėžio  šeimos gydytojų pacientus, turinčius specialiuosius poreikius.</t>
  </si>
  <si>
    <t>06.01.02.43</t>
  </si>
  <si>
    <t>Transporto išlaidų kompensavimas</t>
  </si>
  <si>
    <t xml:space="preserve">Transporto išlaidų kompensavimas darbuotojams, važiuojantiems į darbą iš Vilniaus miesto į Vilniaus rajono savivaldybės teritorijoje esančias ASPĮ  ir atgal vietinio (priemiestinio) reguliaraus susisiekimo autobusais, tolimojo reguliaraus susisiekimo autobusais, keleiviniais traukiniais bei nuosavu transportu. </t>
  </si>
  <si>
    <t>06.01.02.44</t>
  </si>
  <si>
    <t>Nemenčinės palaikomojo gydymo ir slaugos ligoninės pritaikymas naujems reikalavimams</t>
  </si>
  <si>
    <t>Pertvaros įrengimas</t>
  </si>
  <si>
    <t>06.01.02.45</t>
  </si>
  <si>
    <t>Nemenčinės poliklinikos patalpų remontas</t>
  </si>
  <si>
    <t>Bus įrengta daugiau gydytojų kabinetų, galės dirbti daugiau specialistų</t>
  </si>
  <si>
    <t>06.01.02.46</t>
  </si>
  <si>
    <t>Patalpų pritaikymas fizinės medicinos ir reabilitacijos paslaugoms teikti</t>
  </si>
  <si>
    <t>Kompiuterinės įrangos, medicinos įrangos, baldų įsigijimas; pacientų srautų valdymo sistemos diegimas</t>
  </si>
  <si>
    <t>Didinti sveikatos priežiūros paslaugų prieinamumą ir kokybę - iš viso:</t>
  </si>
  <si>
    <t>Stiprinti rajono gyventojų sveikatą - iš viso: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</si>
  <si>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VIEŠŲJŲ SVEIKATOS PASLAUGŲ KOKYBĖS GERINIMO PROGRAMOS  NR. 06 2023 METŲ ĮGYVENDINIMO ATASKAITA</t>
  </si>
  <si>
    <t>PATVIRTINTA
Vilniaus rajono 
savivaldybės tarybos
2024 m. gruodžio 20 d. 
sprendimu Nr. T3-380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</si>
</sst>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7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</font>
    <font>
      <b/>
      <sz val="9"/>
      <name val="Times New Roman"/>
      <family val="1"/>
    </font>
    <font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3" fillId="2" borderId="1">
      <alignment horizontal="center" vertical="center" textRotation="90" wrapText="1"/>
    </xf>
    <xf numFmtId="0" fontId="4" fillId="3" borderId="2">
      <alignment horizontal="center" vertical="center" textRotation="90" wrapText="1"/>
    </xf>
    <xf numFmtId="0" fontId="5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5" fillId="5" borderId="3">
      <alignment horizontal="center" vertical="center" wrapText="1"/>
    </xf>
    <xf numFmtId="0" fontId="3" fillId="6" borderId="3">
      <alignment horizontal="center" vertical="center" wrapText="1"/>
    </xf>
    <xf numFmtId="0" fontId="4" fillId="2" borderId="4">
      <alignment horizontal="center" vertical="center" wrapText="1"/>
    </xf>
    <xf numFmtId="0" fontId="4" fillId="2" borderId="5">
      <alignment horizontal="center" vertical="center" wrapText="1"/>
    </xf>
    <xf numFmtId="0" fontId="4" fillId="6" borderId="5">
      <alignment horizontal="center" vertical="center" wrapText="1"/>
    </xf>
    <xf numFmtId="0" fontId="4" fillId="5" borderId="4">
      <alignment horizontal="center" vertical="center" wrapText="1"/>
    </xf>
    <xf numFmtId="0" fontId="4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4" fillId="2" borderId="5">
      <alignment horizontal="center" vertical="center" wrapText="1"/>
    </xf>
    <xf numFmtId="0" fontId="4" fillId="4" borderId="5">
      <alignment horizontal="center" vertical="center" wrapText="1"/>
    </xf>
    <xf numFmtId="0" fontId="4" fillId="5" borderId="6">
      <alignment horizontal="center" vertical="center" wrapText="1"/>
    </xf>
    <xf numFmtId="0" fontId="4" fillId="2" borderId="7">
      <alignment horizontal="left" vertical="center" wrapText="1"/>
    </xf>
    <xf numFmtId="0" fontId="4" fillId="2" borderId="8">
      <alignment horizontal="right" vertical="center" wrapText="1"/>
    </xf>
    <xf numFmtId="0" fontId="4" fillId="2" borderId="5">
      <alignment horizontal="center" vertical="center"/>
    </xf>
    <xf numFmtId="0" fontId="4" fillId="2" borderId="9">
      <alignment horizontal="center" vertical="center" wrapText="1"/>
    </xf>
    <xf numFmtId="0" fontId="4" fillId="5" borderId="4">
      <alignment horizontal="center" vertical="center" wrapText="1"/>
    </xf>
    <xf numFmtId="0" fontId="6" fillId="0" borderId="10">
      <alignment horizontal="center" vertical="center" wrapText="1"/>
    </xf>
    <xf numFmtId="0" fontId="6" fillId="0" borderId="11">
      <alignment horizontal="center" vertical="center" wrapText="1"/>
    </xf>
    <xf numFmtId="0" fontId="6" fillId="0" borderId="13">
      <alignment horizontal="center" vertical="center" wrapText="1"/>
    </xf>
    <xf numFmtId="0" fontId="4" fillId="2" borderId="14">
      <alignment horizontal="center" vertical="center" wrapText="1"/>
    </xf>
    <xf numFmtId="0" fontId="4" fillId="3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left" vertical="center" wrapText="1"/>
    </xf>
    <xf numFmtId="0" fontId="4" fillId="0" borderId="4">
      <alignment horizontal="left" vertical="center" wrapText="1"/>
    </xf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4">
      <alignment horizontal="right" vertical="center" wrapText="1"/>
    </xf>
    <xf numFmtId="0" fontId="4" fillId="0" borderId="6">
      <alignment horizontal="right" vertical="center" wrapText="1"/>
    </xf>
    <xf numFmtId="0" fontId="4" fillId="3" borderId="5">
      <alignment horizontal="right" vertical="center" wrapText="1"/>
    </xf>
    <xf numFmtId="0" fontId="3" fillId="3" borderId="5">
      <alignment horizontal="center" vertical="center" wrapText="1"/>
    </xf>
    <xf numFmtId="0" fontId="4" fillId="3" borderId="4">
      <alignment horizontal="left" vertical="center" wrapText="1"/>
    </xf>
    <xf numFmtId="0" fontId="4" fillId="2" borderId="11">
      <alignment horizontal="right" vertical="center" wrapText="1"/>
    </xf>
    <xf numFmtId="0" fontId="3" fillId="2" borderId="11">
      <alignment horizontal="center" vertical="center" wrapText="1"/>
    </xf>
    <xf numFmtId="0" fontId="4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2">
      <alignment horizontal="center" vertical="center" wrapText="1"/>
    </xf>
    <xf numFmtId="0" fontId="4" fillId="0" borderId="23">
      <alignment horizontal="center" vertical="center" wrapText="1"/>
    </xf>
  </cellStyleXfs>
  <cellXfs count="81">
    <xf numFmtId="0" fontId="0" fillId="0" borderId="0" xfId="0"/>
    <xf numFmtId="0" fontId="7" fillId="0" borderId="0" xfId="1" applyFont="1">
      <alignment vertical="top" wrapText="1"/>
    </xf>
    <xf numFmtId="0" fontId="8" fillId="0" borderId="0" xfId="1" applyFont="1">
      <alignment vertical="top" wrapText="1"/>
    </xf>
    <xf numFmtId="0" fontId="1" fillId="0" borderId="0" xfId="1">
      <alignment vertical="top" wrapText="1"/>
    </xf>
    <xf numFmtId="0" fontId="8" fillId="0" borderId="10" xfId="29" applyFont="1">
      <alignment horizontal="center" vertical="center" wrapText="1"/>
    </xf>
    <xf numFmtId="0" fontId="8" fillId="0" borderId="12" xfId="30" applyFont="1" applyBorder="1">
      <alignment horizontal="center" vertical="center" wrapText="1"/>
    </xf>
    <xf numFmtId="164" fontId="9" fillId="3" borderId="16" xfId="42" applyNumberFormat="1" applyFont="1" applyBorder="1">
      <alignment horizontal="center" vertical="center" wrapText="1"/>
    </xf>
    <xf numFmtId="164" fontId="9" fillId="2" borderId="20" xfId="45" applyNumberFormat="1" applyFont="1" applyBorder="1">
      <alignment horizontal="center" vertical="center" wrapText="1"/>
    </xf>
    <xf numFmtId="0" fontId="13" fillId="2" borderId="12" xfId="26" applyFont="1" applyBorder="1" applyAlignment="1">
      <alignment horizontal="center" vertical="center" wrapText="1"/>
    </xf>
    <xf numFmtId="0" fontId="8" fillId="7" borderId="16" xfId="1" applyFont="1" applyFill="1" applyBorder="1" applyAlignment="1">
      <alignment horizontal="center" vertical="center" wrapText="1"/>
    </xf>
    <xf numFmtId="164" fontId="14" fillId="3" borderId="24" xfId="42" applyNumberFormat="1" applyFont="1" applyBorder="1">
      <alignment horizontal="center" vertical="center" wrapText="1"/>
    </xf>
    <xf numFmtId="164" fontId="8" fillId="7" borderId="19" xfId="34" applyNumberFormat="1" applyFont="1" applyFill="1" applyBorder="1">
      <alignment horizontal="center" vertical="center" wrapText="1"/>
    </xf>
    <xf numFmtId="0" fontId="8" fillId="7" borderId="19" xfId="34" applyFont="1" applyFill="1" applyBorder="1">
      <alignment horizontal="center" vertical="center" wrapText="1"/>
    </xf>
    <xf numFmtId="0" fontId="8" fillId="7" borderId="19" xfId="35" applyFont="1" applyFill="1" applyBorder="1" applyAlignment="1">
      <alignment horizontal="center" vertical="center" wrapText="1"/>
    </xf>
    <xf numFmtId="0" fontId="13" fillId="7" borderId="19" xfId="34" applyFont="1" applyFill="1" applyBorder="1">
      <alignment horizontal="center" vertical="center" wrapText="1"/>
    </xf>
    <xf numFmtId="0" fontId="8" fillId="7" borderId="19" xfId="1" applyFont="1" applyFill="1" applyBorder="1" applyAlignment="1">
      <alignment horizontal="center" vertical="center" wrapText="1"/>
    </xf>
    <xf numFmtId="0" fontId="8" fillId="7" borderId="16" xfId="34" applyFont="1" applyFill="1" applyBorder="1">
      <alignment horizontal="center" vertical="center" wrapText="1"/>
    </xf>
    <xf numFmtId="164" fontId="10" fillId="7" borderId="16" xfId="34" applyNumberFormat="1" applyFont="1" applyFill="1" applyBorder="1">
      <alignment horizontal="center" vertical="center" wrapText="1"/>
    </xf>
    <xf numFmtId="0" fontId="8" fillId="7" borderId="16" xfId="35" applyFont="1" applyFill="1" applyBorder="1" applyAlignment="1">
      <alignment horizontal="center" vertical="center" wrapText="1"/>
    </xf>
    <xf numFmtId="164" fontId="8" fillId="7" borderId="16" xfId="34" applyNumberFormat="1" applyFont="1" applyFill="1" applyBorder="1">
      <alignment horizontal="center" vertical="center" wrapText="1"/>
    </xf>
    <xf numFmtId="0" fontId="13" fillId="7" borderId="16" xfId="34" applyFont="1" applyFill="1" applyBorder="1">
      <alignment horizontal="center" vertical="center" wrapText="1"/>
    </xf>
    <xf numFmtId="0" fontId="7" fillId="7" borderId="0" xfId="1" applyFont="1" applyFill="1">
      <alignment vertical="top" wrapText="1"/>
    </xf>
    <xf numFmtId="164" fontId="13" fillId="7" borderId="19" xfId="34" applyNumberFormat="1" applyFont="1" applyFill="1" applyBorder="1">
      <alignment horizontal="center" vertical="center" wrapText="1"/>
    </xf>
    <xf numFmtId="3" fontId="13" fillId="7" borderId="19" xfId="34" applyNumberFormat="1" applyFont="1" applyFill="1" applyBorder="1">
      <alignment horizontal="center" vertical="center" wrapText="1"/>
    </xf>
    <xf numFmtId="0" fontId="1" fillId="7" borderId="0" xfId="1" applyFill="1">
      <alignment vertical="top" wrapText="1"/>
    </xf>
    <xf numFmtId="0" fontId="2" fillId="0" borderId="0" xfId="3">
      <alignment horizontal="center" vertical="center" wrapText="1"/>
    </xf>
    <xf numFmtId="4" fontId="1" fillId="0" borderId="0" xfId="1" applyNumberFormat="1" applyAlignment="1">
      <alignment horizontal="center" vertical="center" wrapText="1"/>
    </xf>
    <xf numFmtId="4" fontId="8" fillId="0" borderId="0" xfId="1" applyNumberFormat="1" applyFont="1">
      <alignment vertical="top" wrapText="1"/>
    </xf>
    <xf numFmtId="4" fontId="1" fillId="0" borderId="0" xfId="1" applyNumberFormat="1">
      <alignment vertical="top" wrapText="1"/>
    </xf>
    <xf numFmtId="164" fontId="8" fillId="7" borderId="25" xfId="34" applyNumberFormat="1" applyFont="1" applyFill="1" applyBorder="1">
      <alignment horizontal="center" vertical="center" wrapText="1"/>
    </xf>
    <xf numFmtId="4" fontId="1" fillId="7" borderId="0" xfId="1" applyNumberFormat="1" applyFill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0" fontId="16" fillId="0" borderId="0" xfId="2" applyFont="1">
      <alignment horizontal="left" vertical="center" wrapText="1"/>
    </xf>
    <xf numFmtId="0" fontId="1" fillId="0" borderId="0" xfId="48" applyBorder="1">
      <alignment horizontal="center" vertical="center" wrapText="1"/>
    </xf>
    <xf numFmtId="0" fontId="4" fillId="3" borderId="16" xfId="41" applyBorder="1" applyAlignment="1">
      <alignment horizontal="center" vertical="center" wrapText="1"/>
    </xf>
    <xf numFmtId="0" fontId="9" fillId="2" borderId="1" xfId="4" applyFont="1">
      <alignment horizontal="center" vertical="center" textRotation="90" wrapText="1"/>
    </xf>
    <xf numFmtId="0" fontId="8" fillId="3" borderId="2" xfId="5" applyFont="1">
      <alignment horizontal="center" vertical="center" textRotation="90" wrapText="1"/>
    </xf>
    <xf numFmtId="0" fontId="9" fillId="4" borderId="2" xfId="6" applyFont="1">
      <alignment horizontal="center" vertical="center" wrapText="1"/>
    </xf>
    <xf numFmtId="0" fontId="12" fillId="4" borderId="27" xfId="8" applyFont="1" applyBorder="1">
      <alignment horizontal="center" vertical="center" textRotation="90" wrapText="1"/>
    </xf>
    <xf numFmtId="0" fontId="12" fillId="4" borderId="28" xfId="8" applyFont="1" applyBorder="1">
      <alignment horizontal="center" vertical="center" textRotation="90" wrapText="1"/>
    </xf>
    <xf numFmtId="0" fontId="12" fillId="4" borderId="30" xfId="8" applyFont="1" applyBorder="1">
      <alignment horizontal="center" vertical="center" textRotation="90" wrapText="1"/>
    </xf>
    <xf numFmtId="0" fontId="8" fillId="7" borderId="19" xfId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164" fontId="8" fillId="7" borderId="19" xfId="34" applyNumberFormat="1" applyFont="1" applyFill="1" applyBorder="1">
      <alignment horizontal="center" vertical="center" wrapText="1"/>
    </xf>
    <xf numFmtId="0" fontId="8" fillId="2" borderId="5" xfId="20" applyFont="1">
      <alignment horizontal="center" vertical="center" wrapText="1"/>
    </xf>
    <xf numFmtId="164" fontId="13" fillId="7" borderId="41" xfId="34" applyNumberFormat="1" applyFont="1" applyFill="1" applyBorder="1">
      <alignment horizontal="center" vertical="center" wrapText="1"/>
    </xf>
    <xf numFmtId="0" fontId="8" fillId="2" borderId="5" xfId="18" applyFont="1">
      <alignment horizontal="center" vertical="center" wrapText="1"/>
    </xf>
    <xf numFmtId="0" fontId="8" fillId="2" borderId="5" xfId="19" applyFont="1">
      <alignment horizontal="center" vertical="center" wrapText="1"/>
    </xf>
    <xf numFmtId="0" fontId="4" fillId="0" borderId="0" xfId="49" applyBorder="1">
      <alignment horizontal="center" vertical="center" wrapText="1"/>
    </xf>
    <xf numFmtId="0" fontId="8" fillId="2" borderId="17" xfId="44" applyFont="1" applyBorder="1" applyAlignment="1">
      <alignment horizontal="center" vertical="center" wrapText="1"/>
    </xf>
    <xf numFmtId="0" fontId="8" fillId="2" borderId="26" xfId="44" applyFont="1" applyBorder="1" applyAlignment="1">
      <alignment horizontal="center" vertical="center" wrapText="1"/>
    </xf>
    <xf numFmtId="0" fontId="8" fillId="2" borderId="18" xfId="44" applyFont="1" applyBorder="1" applyAlignment="1">
      <alignment horizontal="center" vertical="center" wrapText="1"/>
    </xf>
    <xf numFmtId="0" fontId="1" fillId="0" borderId="0" xfId="47">
      <alignment horizontal="center" vertical="center" wrapText="1"/>
    </xf>
    <xf numFmtId="0" fontId="8" fillId="2" borderId="15" xfId="32" applyFont="1" applyBorder="1">
      <alignment horizontal="center" vertical="center" wrapText="1"/>
    </xf>
    <xf numFmtId="0" fontId="8" fillId="3" borderId="19" xfId="33" applyFont="1" applyBorder="1">
      <alignment horizontal="center" vertical="center" wrapText="1"/>
    </xf>
    <xf numFmtId="0" fontId="8" fillId="3" borderId="25" xfId="33" applyFont="1" applyBorder="1">
      <alignment horizontal="center" vertical="center" wrapText="1"/>
    </xf>
    <xf numFmtId="0" fontId="8" fillId="3" borderId="20" xfId="33" applyFont="1" applyBorder="1">
      <alignment horizontal="center" vertical="center" wrapText="1"/>
    </xf>
    <xf numFmtId="0" fontId="8" fillId="3" borderId="16" xfId="33" applyFont="1" applyBorder="1">
      <alignment horizontal="center" vertical="center" wrapText="1"/>
    </xf>
    <xf numFmtId="0" fontId="8" fillId="3" borderId="16" xfId="41" applyFont="1" applyBorder="1" applyAlignment="1">
      <alignment horizontal="center" vertical="center" wrapText="1"/>
    </xf>
    <xf numFmtId="0" fontId="8" fillId="7" borderId="19" xfId="34" applyFont="1" applyFill="1" applyBorder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7" borderId="19" xfId="35" applyFont="1" applyFill="1" applyBorder="1" applyAlignment="1">
      <alignment horizontal="center" vertical="center" wrapText="1"/>
    </xf>
    <xf numFmtId="0" fontId="13" fillId="7" borderId="19" xfId="34" applyFont="1" applyFill="1" applyBorder="1">
      <alignment horizontal="center" vertical="center" wrapText="1"/>
    </xf>
    <xf numFmtId="0" fontId="12" fillId="4" borderId="31" xfId="10" applyFont="1" applyBorder="1">
      <alignment horizontal="center" vertical="center" wrapText="1"/>
    </xf>
    <xf numFmtId="0" fontId="12" fillId="4" borderId="33" xfId="10" applyFont="1" applyBorder="1">
      <alignment horizontal="center" vertical="center" wrapText="1"/>
    </xf>
    <xf numFmtId="0" fontId="12" fillId="4" borderId="35" xfId="10" applyFont="1" applyBorder="1">
      <alignment horizontal="center" vertical="center" wrapText="1"/>
    </xf>
    <xf numFmtId="0" fontId="12" fillId="4" borderId="32" xfId="10" applyFont="1" applyBorder="1">
      <alignment horizontal="center" vertical="center" wrapText="1"/>
    </xf>
    <xf numFmtId="0" fontId="12" fillId="4" borderId="34" xfId="10" applyFont="1" applyBorder="1">
      <alignment horizontal="center" vertical="center" wrapText="1"/>
    </xf>
    <xf numFmtId="0" fontId="12" fillId="4" borderId="36" xfId="10" applyFont="1" applyBorder="1">
      <alignment horizontal="center" vertical="center" wrapText="1"/>
    </xf>
    <xf numFmtId="0" fontId="12" fillId="4" borderId="27" xfId="7" applyFont="1" applyBorder="1">
      <alignment horizontal="center" vertical="center" wrapText="1"/>
    </xf>
    <xf numFmtId="0" fontId="12" fillId="4" borderId="28" xfId="7" applyFont="1" applyBorder="1">
      <alignment horizontal="center" vertical="center" wrapText="1"/>
    </xf>
    <xf numFmtId="0" fontId="12" fillId="4" borderId="29" xfId="7" applyFont="1" applyBorder="1">
      <alignment horizontal="center" vertical="center" wrapText="1"/>
    </xf>
    <xf numFmtId="164" fontId="13" fillId="7" borderId="21" xfId="34" applyNumberFormat="1" applyFont="1" applyFill="1" applyBorder="1">
      <alignment horizontal="center" vertical="center" wrapText="1"/>
    </xf>
    <xf numFmtId="0" fontId="0" fillId="7" borderId="40" xfId="0" applyFill="1" applyBorder="1" applyAlignment="1">
      <alignment horizontal="center" vertical="center" wrapText="1"/>
    </xf>
    <xf numFmtId="164" fontId="13" fillId="7" borderId="39" xfId="34" applyNumberFormat="1" applyFont="1" applyFill="1" applyBorder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164" fontId="8" fillId="7" borderId="20" xfId="34" applyNumberFormat="1" applyFont="1" applyFill="1" applyBorder="1">
      <alignment horizontal="center" vertical="center" wrapText="1"/>
    </xf>
    <xf numFmtId="0" fontId="12" fillId="4" borderId="37" xfId="10" applyFont="1" applyBorder="1">
      <alignment horizontal="center" vertical="center" wrapText="1"/>
    </xf>
    <xf numFmtId="0" fontId="12" fillId="4" borderId="25" xfId="10" applyFont="1" applyBorder="1">
      <alignment horizontal="center" vertical="center" wrapText="1"/>
    </xf>
    <xf numFmtId="0" fontId="12" fillId="4" borderId="38" xfId="10" applyFont="1" applyBorder="1">
      <alignment horizontal="center" vertical="center" wrapText="1"/>
    </xf>
  </cellXfs>
  <cellStyles count="50">
    <cellStyle name="Default" xfId="1" xr:uid="{00000000-0005-0000-0000-000000000000}"/>
    <cellStyle name="Įprastas" xfId="0" builtinId="0"/>
    <cellStyle name="Plm10Confirm" xfId="47" xr:uid="{00000000-0005-0000-0000-000002000000}"/>
    <cellStyle name="Plm10ConfirmA" xfId="48" xr:uid="{00000000-0005-0000-0000-000003000000}"/>
    <cellStyle name="Plm10ConfirmB" xfId="49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40" xr:uid="{00000000-0005-0000-0000-00000A000000}"/>
    <cellStyle name="SvsDataLeafLeft" xfId="35" xr:uid="{00000000-0005-0000-0000-00000B000000}"/>
    <cellStyle name="SvsDataLeafOwner" xfId="39" xr:uid="{00000000-0005-0000-0000-00000C000000}"/>
    <cellStyle name="SvsDataLvl1" xfId="32" xr:uid="{00000000-0005-0000-0000-00000D000000}"/>
    <cellStyle name="SvsDataLvl1CrtName" xfId="46" xr:uid="{00000000-0005-0000-0000-00000E000000}"/>
    <cellStyle name="SvsDataLvl1Summary" xfId="44" xr:uid="{00000000-0005-0000-0000-00000F000000}"/>
    <cellStyle name="SvsDataLvl1SummFin" xfId="45" xr:uid="{00000000-0005-0000-0000-000010000000}"/>
    <cellStyle name="SvsDataLvl2" xfId="33" xr:uid="{00000000-0005-0000-0000-000011000000}"/>
    <cellStyle name="SvsDataLvl2CrtName" xfId="43" xr:uid="{00000000-0005-0000-0000-000012000000}"/>
    <cellStyle name="SvsDataLvl2Summary" xfId="41" xr:uid="{00000000-0005-0000-0000-000013000000}"/>
    <cellStyle name="SvsDataLvl2SummFin" xfId="42" xr:uid="{00000000-0005-0000-0000-000014000000}"/>
    <cellStyle name="SvsHdrColnum" xfId="30" xr:uid="{00000000-0005-0000-0000-000015000000}"/>
    <cellStyle name="SvsHdrColnumFirst" xfId="29" xr:uid="{00000000-0005-0000-0000-000016000000}"/>
    <cellStyle name="SvsHdrColnumLast" xfId="31" xr:uid="{00000000-0005-0000-0000-000017000000}"/>
    <cellStyle name="SvsHdrCrt" xfId="11" xr:uid="{00000000-0005-0000-0000-000018000000}"/>
    <cellStyle name="SvsHdrCrtDates" xfId="15" xr:uid="{00000000-0005-0000-0000-000019000000}"/>
    <cellStyle name="SvsHdrCrtDescFields" xfId="14" xr:uid="{00000000-0005-0000-0000-00001A000000}"/>
    <cellStyle name="SvsHdrCrtDiff" xfId="27" xr:uid="{00000000-0005-0000-0000-00001B000000}"/>
    <cellStyle name="SvsHdrCrtEnd" xfId="25" xr:uid="{00000000-0005-0000-0000-00001C000000}"/>
    <cellStyle name="SvsHdrCrtName" xfId="13" xr:uid="{00000000-0005-0000-0000-00001D000000}"/>
    <cellStyle name="SvsHdrCrtStart" xfId="24" xr:uid="{00000000-0005-0000-0000-00001E000000}"/>
    <cellStyle name="SvsHdrFin" xfId="22" xr:uid="{00000000-0005-0000-0000-00001F000000}"/>
    <cellStyle name="SvsHdrFinCurYear" xfId="9" xr:uid="{00000000-0005-0000-0000-000020000000}"/>
    <cellStyle name="SvsHdrFinsalt" xfId="8" xr:uid="{00000000-0005-0000-0000-000021000000}"/>
    <cellStyle name="SvsHdrFinSum" xfId="23" xr:uid="{00000000-0005-0000-0000-000022000000}"/>
    <cellStyle name="SvsHdrFinTitle" xfId="10" xr:uid="{00000000-0005-0000-0000-000023000000}"/>
    <cellStyle name="SvsHdrFinUom" xfId="26" xr:uid="{00000000-0005-0000-0000-000024000000}"/>
    <cellStyle name="SvsHdrLeaf" xfId="6" xr:uid="{00000000-0005-0000-0000-000025000000}"/>
    <cellStyle name="SvsHdrLeafDesc" xfId="20" xr:uid="{00000000-0005-0000-0000-000026000000}"/>
    <cellStyle name="SvsHdrLeafName" xfId="19" xr:uid="{00000000-0005-0000-0000-000027000000}"/>
    <cellStyle name="SvsHdrLeafNr" xfId="18" xr:uid="{00000000-0005-0000-0000-000028000000}"/>
    <cellStyle name="SvsHdrLevelName1" xfId="4" xr:uid="{00000000-0005-0000-0000-000029000000}"/>
    <cellStyle name="SvsHdrLevelName2" xfId="5" xr:uid="{00000000-0005-0000-0000-00002A000000}"/>
    <cellStyle name="SvsHdrPeriod" xfId="7" xr:uid="{00000000-0005-0000-0000-00002B000000}"/>
    <cellStyle name="SvsHdrPeriodDates" xfId="21" xr:uid="{00000000-0005-0000-0000-00002C000000}"/>
    <cellStyle name="SvsHdrRespDoer" xfId="17" xr:uid="{00000000-0005-0000-0000-00002D000000}"/>
    <cellStyle name="SvsHdrRespHdr" xfId="12" xr:uid="{00000000-0005-0000-0000-00002E000000}"/>
    <cellStyle name="SvsHdrRespOwner" xfId="16" xr:uid="{00000000-0005-0000-0000-00002F000000}"/>
    <cellStyle name="SvsHdrRespOwnerIns" xfId="28" xr:uid="{00000000-0005-0000-0000-000030000000}"/>
    <cellStyle name="SvsHeader" xfId="3" xr:uid="{00000000-0005-0000-0000-000031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6" zoomScaleNormal="100" workbookViewId="0">
      <selection activeCell="J6" sqref="J6:K6"/>
    </sheetView>
  </sheetViews>
  <sheetFormatPr defaultColWidth="9.21875" defaultRowHeight="12" customHeight="1" x14ac:dyDescent="0.3"/>
  <cols>
    <col min="1" max="2" width="6.77734375" style="1" customWidth="1"/>
    <col min="3" max="3" width="12" style="1" customWidth="1"/>
    <col min="4" max="4" width="36" style="1" customWidth="1"/>
    <col min="5" max="5" width="37.77734375" style="1" customWidth="1"/>
    <col min="6" max="6" width="9.5546875" style="1" customWidth="1"/>
    <col min="7" max="7" width="9" style="1" customWidth="1"/>
    <col min="8" max="8" width="15.21875" style="1" customWidth="1"/>
    <col min="9" max="9" width="17.33203125" style="1" customWidth="1"/>
    <col min="10" max="10" width="16.109375" style="1" customWidth="1"/>
    <col min="11" max="11" width="18.88671875" style="1" customWidth="1"/>
    <col min="12" max="16384" width="9.21875" style="1"/>
  </cols>
  <sheetData>
    <row r="1" spans="1:14" ht="15" hidden="1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hidden="1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hidden="1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 hidden="1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77.55" customHeight="1" x14ac:dyDescent="0.3">
      <c r="A6" s="3"/>
      <c r="B6" s="3"/>
      <c r="C6" s="3"/>
      <c r="D6" s="3"/>
      <c r="E6" s="3"/>
      <c r="F6" s="3"/>
      <c r="G6" s="3"/>
      <c r="H6" s="3"/>
      <c r="I6" s="3"/>
      <c r="J6" s="33" t="s">
        <v>118</v>
      </c>
      <c r="K6" s="33"/>
      <c r="L6" s="3"/>
      <c r="M6" s="3"/>
      <c r="N6" s="3"/>
    </row>
    <row r="7" spans="1:14" ht="12" customHeight="1" x14ac:dyDescent="0.3">
      <c r="A7" s="3"/>
      <c r="B7" s="3"/>
      <c r="C7" s="31" t="s">
        <v>117</v>
      </c>
      <c r="D7" s="32"/>
      <c r="E7" s="32"/>
      <c r="F7" s="32"/>
      <c r="G7" s="32"/>
      <c r="H7" s="32"/>
      <c r="I7" s="32"/>
      <c r="J7" s="32"/>
      <c r="K7" s="32"/>
      <c r="L7" s="3"/>
      <c r="M7" s="3"/>
      <c r="N7" s="3"/>
    </row>
    <row r="8" spans="1:14" ht="66.75" customHeight="1" x14ac:dyDescent="0.3">
      <c r="A8" s="25"/>
      <c r="B8" s="25"/>
      <c r="C8" s="32"/>
      <c r="D8" s="32"/>
      <c r="E8" s="32"/>
      <c r="F8" s="32"/>
      <c r="G8" s="32"/>
      <c r="H8" s="32"/>
      <c r="I8" s="32"/>
      <c r="J8" s="32"/>
      <c r="K8" s="32"/>
      <c r="L8" s="3"/>
      <c r="M8" s="3"/>
      <c r="N8" s="3"/>
    </row>
    <row r="9" spans="1:14" ht="12.75" customHeight="1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25" customHeight="1" thickBot="1" x14ac:dyDescent="0.35">
      <c r="A10" s="36" t="s">
        <v>0</v>
      </c>
      <c r="B10" s="37" t="s">
        <v>1</v>
      </c>
      <c r="C10" s="38" t="s">
        <v>2</v>
      </c>
      <c r="D10" s="38"/>
      <c r="E10" s="38"/>
      <c r="F10" s="70" t="s">
        <v>3</v>
      </c>
      <c r="G10" s="39" t="s">
        <v>4</v>
      </c>
      <c r="H10" s="39" t="s">
        <v>5</v>
      </c>
      <c r="I10" s="64" t="s">
        <v>6</v>
      </c>
      <c r="J10" s="78" t="s">
        <v>7</v>
      </c>
      <c r="K10" s="67" t="s">
        <v>8</v>
      </c>
      <c r="L10" s="3"/>
      <c r="M10" s="3"/>
      <c r="N10" s="3"/>
    </row>
    <row r="11" spans="1:14" ht="20.25" customHeight="1" thickBot="1" x14ac:dyDescent="0.35">
      <c r="A11" s="36"/>
      <c r="B11" s="37"/>
      <c r="C11" s="38"/>
      <c r="D11" s="38"/>
      <c r="E11" s="38"/>
      <c r="F11" s="71"/>
      <c r="G11" s="40"/>
      <c r="H11" s="40"/>
      <c r="I11" s="65"/>
      <c r="J11" s="79"/>
      <c r="K11" s="68"/>
      <c r="L11" s="3"/>
      <c r="M11" s="3"/>
      <c r="N11" s="3"/>
    </row>
    <row r="12" spans="1:14" ht="31.5" customHeight="1" thickBot="1" x14ac:dyDescent="0.35">
      <c r="A12" s="36"/>
      <c r="B12" s="37"/>
      <c r="C12" s="47" t="s">
        <v>9</v>
      </c>
      <c r="D12" s="48" t="s">
        <v>10</v>
      </c>
      <c r="E12" s="45" t="s">
        <v>11</v>
      </c>
      <c r="F12" s="71"/>
      <c r="G12" s="40"/>
      <c r="H12" s="40"/>
      <c r="I12" s="66"/>
      <c r="J12" s="80"/>
      <c r="K12" s="69"/>
      <c r="L12" s="3"/>
      <c r="M12" s="3"/>
      <c r="N12" s="3"/>
    </row>
    <row r="13" spans="1:14" ht="32.549999999999997" customHeight="1" x14ac:dyDescent="0.3">
      <c r="A13" s="36"/>
      <c r="B13" s="37"/>
      <c r="C13" s="47"/>
      <c r="D13" s="48"/>
      <c r="E13" s="45"/>
      <c r="F13" s="72"/>
      <c r="G13" s="41"/>
      <c r="H13" s="41"/>
      <c r="I13" s="8" t="s">
        <v>12</v>
      </c>
      <c r="J13" s="8" t="s">
        <v>12</v>
      </c>
      <c r="K13" s="8" t="s">
        <v>12</v>
      </c>
      <c r="L13" s="3"/>
      <c r="M13" s="3"/>
      <c r="N13" s="3"/>
    </row>
    <row r="14" spans="1:14" ht="9.75" customHeight="1" thickBot="1" x14ac:dyDescent="0.35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3"/>
      <c r="M14" s="3"/>
      <c r="N14" s="3"/>
    </row>
    <row r="15" spans="1:14" ht="76.5" customHeight="1" thickBot="1" x14ac:dyDescent="0.35">
      <c r="A15" s="54" t="s">
        <v>13</v>
      </c>
      <c r="B15" s="58" t="s">
        <v>14</v>
      </c>
      <c r="C15" s="60" t="s">
        <v>15</v>
      </c>
      <c r="D15" s="62" t="s">
        <v>16</v>
      </c>
      <c r="E15" s="62" t="s">
        <v>17</v>
      </c>
      <c r="F15" s="63" t="s">
        <v>18</v>
      </c>
      <c r="G15" s="60" t="s">
        <v>19</v>
      </c>
      <c r="H15" s="42" t="s">
        <v>20</v>
      </c>
      <c r="I15" s="44">
        <v>270.5</v>
      </c>
      <c r="J15" s="44">
        <v>2097.1</v>
      </c>
      <c r="K15" s="44">
        <v>1975.13</v>
      </c>
      <c r="L15" s="3"/>
      <c r="M15" s="3"/>
      <c r="N15" s="3"/>
    </row>
    <row r="16" spans="1:14" ht="66.75" customHeight="1" thickBot="1" x14ac:dyDescent="0.35">
      <c r="A16" s="54"/>
      <c r="B16" s="58"/>
      <c r="C16" s="61"/>
      <c r="D16" s="43"/>
      <c r="E16" s="43"/>
      <c r="F16" s="43"/>
      <c r="G16" s="43"/>
      <c r="H16" s="43"/>
      <c r="I16" s="43"/>
      <c r="J16" s="77"/>
      <c r="K16" s="43"/>
      <c r="L16" s="3"/>
      <c r="M16" s="3"/>
      <c r="N16" s="3"/>
    </row>
    <row r="17" spans="1:14" ht="94.5" customHeight="1" thickBot="1" x14ac:dyDescent="0.35">
      <c r="A17" s="54"/>
      <c r="B17" s="58"/>
      <c r="C17" s="16" t="s">
        <v>21</v>
      </c>
      <c r="D17" s="18" t="s">
        <v>22</v>
      </c>
      <c r="E17" s="18" t="s">
        <v>23</v>
      </c>
      <c r="F17" s="14" t="s">
        <v>18</v>
      </c>
      <c r="G17" s="16" t="s">
        <v>24</v>
      </c>
      <c r="H17" s="9" t="s">
        <v>20</v>
      </c>
      <c r="I17" s="22">
        <v>910</v>
      </c>
      <c r="J17" s="22">
        <v>0</v>
      </c>
      <c r="K17" s="22">
        <v>0</v>
      </c>
      <c r="L17" s="3"/>
      <c r="M17" s="3"/>
      <c r="N17" s="3"/>
    </row>
    <row r="18" spans="1:14" ht="83.25" customHeight="1" thickBot="1" x14ac:dyDescent="0.35">
      <c r="A18" s="54"/>
      <c r="B18" s="58"/>
      <c r="C18" s="12" t="s">
        <v>25</v>
      </c>
      <c r="D18" s="13" t="s">
        <v>26</v>
      </c>
      <c r="E18" s="13" t="s">
        <v>27</v>
      </c>
      <c r="F18" s="14" t="s">
        <v>18</v>
      </c>
      <c r="G18" s="12" t="s">
        <v>28</v>
      </c>
      <c r="H18" s="15" t="s">
        <v>29</v>
      </c>
      <c r="I18" s="11">
        <v>50</v>
      </c>
      <c r="J18" s="11">
        <f>(50000)/1000</f>
        <v>50</v>
      </c>
      <c r="K18" s="11">
        <f>(50000)/1000</f>
        <v>50</v>
      </c>
      <c r="L18" s="3"/>
      <c r="M18" s="3"/>
      <c r="N18" s="3"/>
    </row>
    <row r="19" spans="1:14" ht="86.25" customHeight="1" thickBot="1" x14ac:dyDescent="0.35">
      <c r="A19" s="54"/>
      <c r="B19" s="58"/>
      <c r="C19" s="16" t="s">
        <v>30</v>
      </c>
      <c r="D19" s="18" t="s">
        <v>31</v>
      </c>
      <c r="E19" s="18" t="s">
        <v>32</v>
      </c>
      <c r="F19" s="14" t="s">
        <v>18</v>
      </c>
      <c r="G19" s="16" t="s">
        <v>19</v>
      </c>
      <c r="H19" s="9" t="s">
        <v>33</v>
      </c>
      <c r="I19" s="17">
        <v>6.8</v>
      </c>
      <c r="J19" s="17">
        <f>(6800)/1000</f>
        <v>6.8</v>
      </c>
      <c r="K19" s="17">
        <f>(6688.48)/1000</f>
        <v>6.6884799999999993</v>
      </c>
      <c r="L19" s="3"/>
      <c r="M19" s="3"/>
      <c r="N19" s="3"/>
    </row>
    <row r="20" spans="1:14" ht="23.25" customHeight="1" thickBot="1" x14ac:dyDescent="0.35">
      <c r="A20" s="54"/>
      <c r="B20" s="58"/>
      <c r="C20" s="59" t="s">
        <v>34</v>
      </c>
      <c r="D20" s="59"/>
      <c r="E20" s="59"/>
      <c r="F20" s="59"/>
      <c r="G20" s="59"/>
      <c r="H20" s="59"/>
      <c r="I20" s="6">
        <f>SUM(I15:I19)</f>
        <v>1237.3</v>
      </c>
      <c r="J20" s="6">
        <f t="shared" ref="J20:K20" si="0">SUM(J15:J19)</f>
        <v>2153.9</v>
      </c>
      <c r="K20" s="6">
        <f t="shared" si="0"/>
        <v>2031.8184800000001</v>
      </c>
      <c r="L20" s="3"/>
      <c r="M20" s="3"/>
      <c r="N20" s="3"/>
    </row>
    <row r="21" spans="1:14" ht="28.95" customHeight="1" thickBot="1" x14ac:dyDescent="0.35">
      <c r="A21" s="54"/>
      <c r="B21" s="55" t="s">
        <v>35</v>
      </c>
      <c r="C21" s="16" t="s">
        <v>36</v>
      </c>
      <c r="D21" s="18" t="s">
        <v>37</v>
      </c>
      <c r="E21" s="18" t="s">
        <v>38</v>
      </c>
      <c r="F21" s="14" t="s">
        <v>18</v>
      </c>
      <c r="G21" s="16" t="s">
        <v>28</v>
      </c>
      <c r="H21" s="16" t="s">
        <v>39</v>
      </c>
      <c r="I21" s="11">
        <v>2.1</v>
      </c>
      <c r="J21" s="11">
        <v>0</v>
      </c>
      <c r="K21" s="11">
        <v>0</v>
      </c>
      <c r="L21" s="3"/>
      <c r="M21" s="3"/>
      <c r="N21" s="3"/>
    </row>
    <row r="22" spans="1:14" ht="96" customHeight="1" thickBot="1" x14ac:dyDescent="0.35">
      <c r="A22" s="54"/>
      <c r="B22" s="56"/>
      <c r="C22" s="16" t="s">
        <v>40</v>
      </c>
      <c r="D22" s="18" t="s">
        <v>41</v>
      </c>
      <c r="E22" s="18" t="s">
        <v>42</v>
      </c>
      <c r="F22" s="14" t="s">
        <v>43</v>
      </c>
      <c r="G22" s="16" t="s">
        <v>44</v>
      </c>
      <c r="H22" s="16" t="s">
        <v>39</v>
      </c>
      <c r="I22" s="11">
        <f>300.1</f>
        <v>300.10000000000002</v>
      </c>
      <c r="J22" s="11">
        <v>0</v>
      </c>
      <c r="K22" s="11">
        <v>0</v>
      </c>
      <c r="L22" s="3"/>
      <c r="M22" s="3"/>
      <c r="N22" s="3"/>
    </row>
    <row r="23" spans="1:14" ht="46.95" customHeight="1" thickBot="1" x14ac:dyDescent="0.35">
      <c r="A23" s="54"/>
      <c r="B23" s="56"/>
      <c r="C23" s="16" t="s">
        <v>46</v>
      </c>
      <c r="D23" s="18" t="s">
        <v>47</v>
      </c>
      <c r="E23" s="18" t="s">
        <v>48</v>
      </c>
      <c r="F23" s="14" t="s">
        <v>18</v>
      </c>
      <c r="G23" s="16" t="s">
        <v>44</v>
      </c>
      <c r="H23" s="16" t="s">
        <v>39</v>
      </c>
      <c r="I23" s="11">
        <v>0</v>
      </c>
      <c r="J23" s="11">
        <v>0</v>
      </c>
      <c r="K23" s="11">
        <v>0</v>
      </c>
      <c r="L23" s="3"/>
      <c r="M23" s="3"/>
      <c r="N23" s="3"/>
    </row>
    <row r="24" spans="1:14" ht="123" customHeight="1" thickBot="1" x14ac:dyDescent="0.35">
      <c r="A24" s="54"/>
      <c r="B24" s="56"/>
      <c r="C24" s="12" t="s">
        <v>49</v>
      </c>
      <c r="D24" s="13" t="s">
        <v>50</v>
      </c>
      <c r="E24" s="13" t="s">
        <v>51</v>
      </c>
      <c r="F24" s="14" t="s">
        <v>52</v>
      </c>
      <c r="G24" s="16" t="s">
        <v>53</v>
      </c>
      <c r="H24" s="16" t="s">
        <v>39</v>
      </c>
      <c r="I24" s="11">
        <v>54.55</v>
      </c>
      <c r="J24" s="11">
        <v>0</v>
      </c>
      <c r="K24" s="11">
        <v>0</v>
      </c>
      <c r="L24" s="3"/>
      <c r="M24" s="3"/>
      <c r="N24" s="3"/>
    </row>
    <row r="25" spans="1:14" ht="124.95" customHeight="1" thickBot="1" x14ac:dyDescent="0.35">
      <c r="A25" s="54"/>
      <c r="B25" s="56"/>
      <c r="C25" s="12" t="s">
        <v>54</v>
      </c>
      <c r="D25" s="13" t="s">
        <v>55</v>
      </c>
      <c r="E25" s="13" t="s">
        <v>56</v>
      </c>
      <c r="F25" s="14" t="s">
        <v>52</v>
      </c>
      <c r="G25" s="16" t="s">
        <v>53</v>
      </c>
      <c r="H25" s="16" t="s">
        <v>33</v>
      </c>
      <c r="I25" s="11">
        <v>30</v>
      </c>
      <c r="J25" s="11">
        <f>(7600+53200+3700)/1000</f>
        <v>64.5</v>
      </c>
      <c r="K25" s="11">
        <v>63.03</v>
      </c>
      <c r="L25" s="3"/>
      <c r="M25" s="3"/>
      <c r="N25" s="3"/>
    </row>
    <row r="26" spans="1:14" s="21" customFormat="1" ht="85.95" customHeight="1" thickBot="1" x14ac:dyDescent="0.35">
      <c r="A26" s="54"/>
      <c r="B26" s="56"/>
      <c r="C26" s="16" t="s">
        <v>57</v>
      </c>
      <c r="D26" s="18" t="s">
        <v>58</v>
      </c>
      <c r="E26" s="18" t="s">
        <v>59</v>
      </c>
      <c r="F26" s="20" t="s">
        <v>60</v>
      </c>
      <c r="G26" s="16" t="s">
        <v>24</v>
      </c>
      <c r="H26" s="16" t="s">
        <v>39</v>
      </c>
      <c r="I26" s="19">
        <v>0</v>
      </c>
      <c r="J26" s="19">
        <v>0</v>
      </c>
      <c r="K26" s="19">
        <v>0</v>
      </c>
      <c r="L26" s="24"/>
      <c r="M26" s="24"/>
      <c r="N26" s="24"/>
    </row>
    <row r="27" spans="1:14" s="21" customFormat="1" ht="34.5" customHeight="1" thickBot="1" x14ac:dyDescent="0.35">
      <c r="A27" s="54"/>
      <c r="B27" s="56"/>
      <c r="C27" s="12" t="s">
        <v>61</v>
      </c>
      <c r="D27" s="13" t="s">
        <v>62</v>
      </c>
      <c r="E27" s="13" t="s">
        <v>63</v>
      </c>
      <c r="F27" s="14" t="s">
        <v>64</v>
      </c>
      <c r="G27" s="16" t="s">
        <v>28</v>
      </c>
      <c r="H27" s="20" t="s">
        <v>65</v>
      </c>
      <c r="I27" s="11">
        <v>0</v>
      </c>
      <c r="J27" s="11">
        <v>0</v>
      </c>
      <c r="K27" s="11">
        <v>0</v>
      </c>
      <c r="L27" s="24"/>
      <c r="M27" s="24"/>
      <c r="N27" s="24"/>
    </row>
    <row r="28" spans="1:14" s="21" customFormat="1" ht="63" customHeight="1" thickBot="1" x14ac:dyDescent="0.35">
      <c r="A28" s="54"/>
      <c r="B28" s="56"/>
      <c r="C28" s="12" t="s">
        <v>66</v>
      </c>
      <c r="D28" s="13" t="s">
        <v>67</v>
      </c>
      <c r="E28" s="13" t="s">
        <v>68</v>
      </c>
      <c r="F28" s="14" t="s">
        <v>69</v>
      </c>
      <c r="G28" s="16" t="s">
        <v>28</v>
      </c>
      <c r="H28" s="20" t="s">
        <v>65</v>
      </c>
      <c r="I28" s="11">
        <v>0</v>
      </c>
      <c r="J28" s="11">
        <f>(6000+22700)/1000</f>
        <v>28.7</v>
      </c>
      <c r="K28" s="11">
        <f>(4698.5+22657.34)/1000</f>
        <v>27.355840000000001</v>
      </c>
      <c r="L28" s="24"/>
      <c r="M28" s="24"/>
      <c r="N28" s="24"/>
    </row>
    <row r="29" spans="1:14" ht="45" customHeight="1" thickBot="1" x14ac:dyDescent="0.35">
      <c r="A29" s="54"/>
      <c r="B29" s="56"/>
      <c r="C29" s="12" t="s">
        <v>70</v>
      </c>
      <c r="D29" s="13" t="s">
        <v>71</v>
      </c>
      <c r="E29" s="13" t="s">
        <v>72</v>
      </c>
      <c r="F29" s="14" t="s">
        <v>18</v>
      </c>
      <c r="G29" s="12" t="s">
        <v>28</v>
      </c>
      <c r="H29" s="12" t="s">
        <v>39</v>
      </c>
      <c r="I29" s="11">
        <v>15</v>
      </c>
      <c r="J29" s="11">
        <v>0</v>
      </c>
      <c r="K29" s="11">
        <v>0</v>
      </c>
      <c r="L29" s="3"/>
      <c r="M29" s="3"/>
      <c r="N29" s="3"/>
    </row>
    <row r="30" spans="1:14" ht="54" customHeight="1" thickBot="1" x14ac:dyDescent="0.35">
      <c r="A30" s="54"/>
      <c r="B30" s="56"/>
      <c r="C30" s="12" t="s">
        <v>73</v>
      </c>
      <c r="D30" s="18" t="s">
        <v>74</v>
      </c>
      <c r="E30" s="18" t="s">
        <v>75</v>
      </c>
      <c r="F30" s="14" t="s">
        <v>18</v>
      </c>
      <c r="G30" s="16" t="s">
        <v>28</v>
      </c>
      <c r="H30" s="16" t="s">
        <v>39</v>
      </c>
      <c r="I30" s="19">
        <v>27</v>
      </c>
      <c r="J30" s="19">
        <v>0</v>
      </c>
      <c r="K30" s="19">
        <v>0</v>
      </c>
      <c r="L30" s="3"/>
      <c r="M30" s="3"/>
      <c r="N30" s="3"/>
    </row>
    <row r="31" spans="1:14" ht="96" customHeight="1" thickBot="1" x14ac:dyDescent="0.35">
      <c r="A31" s="54"/>
      <c r="B31" s="56"/>
      <c r="C31" s="12" t="s">
        <v>76</v>
      </c>
      <c r="D31" s="18" t="s">
        <v>77</v>
      </c>
      <c r="E31" s="18" t="s">
        <v>78</v>
      </c>
      <c r="F31" s="14" t="s">
        <v>18</v>
      </c>
      <c r="G31" s="16" t="s">
        <v>44</v>
      </c>
      <c r="H31" s="16" t="s">
        <v>45</v>
      </c>
      <c r="I31" s="19">
        <v>314.22000000000003</v>
      </c>
      <c r="J31" s="11">
        <v>0</v>
      </c>
      <c r="K31" s="11">
        <v>0</v>
      </c>
      <c r="L31" s="3"/>
      <c r="M31" s="3"/>
      <c r="N31" s="3"/>
    </row>
    <row r="32" spans="1:14" ht="36" customHeight="1" thickBot="1" x14ac:dyDescent="0.35">
      <c r="A32" s="54"/>
      <c r="B32" s="56"/>
      <c r="C32" s="60" t="s">
        <v>79</v>
      </c>
      <c r="D32" s="62" t="s">
        <v>80</v>
      </c>
      <c r="E32" s="62" t="s">
        <v>81</v>
      </c>
      <c r="F32" s="63" t="s">
        <v>18</v>
      </c>
      <c r="G32" s="60" t="s">
        <v>19</v>
      </c>
      <c r="H32" s="60" t="s">
        <v>82</v>
      </c>
      <c r="I32" s="73">
        <v>184.1</v>
      </c>
      <c r="J32" s="46">
        <f>(182100)/1000</f>
        <v>182.1</v>
      </c>
      <c r="K32" s="75">
        <f>(182100)/1000</f>
        <v>182.1</v>
      </c>
      <c r="L32" s="3"/>
      <c r="M32" s="3"/>
      <c r="N32" s="3"/>
    </row>
    <row r="33" spans="1:14" ht="44.25" customHeight="1" thickBot="1" x14ac:dyDescent="0.35">
      <c r="A33" s="54"/>
      <c r="B33" s="56"/>
      <c r="C33" s="61"/>
      <c r="D33" s="61"/>
      <c r="E33" s="43"/>
      <c r="F33" s="61"/>
      <c r="G33" s="61"/>
      <c r="H33" s="61"/>
      <c r="I33" s="74"/>
      <c r="J33" s="46"/>
      <c r="K33" s="76"/>
      <c r="L33" s="3"/>
      <c r="M33" s="3"/>
      <c r="N33" s="3"/>
    </row>
    <row r="34" spans="1:14" ht="34.5" customHeight="1" thickBot="1" x14ac:dyDescent="0.35">
      <c r="A34" s="54"/>
      <c r="B34" s="56"/>
      <c r="C34" s="61"/>
      <c r="D34" s="61"/>
      <c r="E34" s="43"/>
      <c r="F34" s="61"/>
      <c r="G34" s="61"/>
      <c r="H34" s="61"/>
      <c r="I34" s="74"/>
      <c r="J34" s="46"/>
      <c r="K34" s="76"/>
      <c r="L34" s="3"/>
      <c r="M34" s="3"/>
      <c r="N34" s="3"/>
    </row>
    <row r="35" spans="1:14" ht="36.75" customHeight="1" thickBot="1" x14ac:dyDescent="0.35">
      <c r="A35" s="54"/>
      <c r="B35" s="56"/>
      <c r="C35" s="61"/>
      <c r="D35" s="61"/>
      <c r="E35" s="43"/>
      <c r="F35" s="61"/>
      <c r="G35" s="61"/>
      <c r="H35" s="61"/>
      <c r="I35" s="74"/>
      <c r="J35" s="46"/>
      <c r="K35" s="76"/>
      <c r="L35" s="3"/>
      <c r="M35" s="3"/>
      <c r="N35" s="3"/>
    </row>
    <row r="36" spans="1:14" ht="83.7" customHeight="1" thickBot="1" x14ac:dyDescent="0.35">
      <c r="A36" s="54"/>
      <c r="B36" s="56"/>
      <c r="C36" s="12" t="s">
        <v>83</v>
      </c>
      <c r="D36" s="13" t="s">
        <v>84</v>
      </c>
      <c r="E36" s="13" t="s">
        <v>85</v>
      </c>
      <c r="F36" s="14" t="s">
        <v>43</v>
      </c>
      <c r="G36" s="12" t="s">
        <v>28</v>
      </c>
      <c r="H36" s="12" t="s">
        <v>65</v>
      </c>
      <c r="I36" s="11">
        <v>100</v>
      </c>
      <c r="J36" s="29">
        <f>(34000)/1000</f>
        <v>34</v>
      </c>
      <c r="K36" s="29">
        <v>33.299999999999997</v>
      </c>
      <c r="L36" s="3"/>
      <c r="M36" s="3"/>
      <c r="N36" s="3"/>
    </row>
    <row r="37" spans="1:14" ht="76.5" customHeight="1" thickBot="1" x14ac:dyDescent="0.35">
      <c r="A37" s="54"/>
      <c r="B37" s="56"/>
      <c r="C37" s="12" t="s">
        <v>86</v>
      </c>
      <c r="D37" s="13" t="s">
        <v>87</v>
      </c>
      <c r="E37" s="13" t="s">
        <v>87</v>
      </c>
      <c r="F37" s="14" t="s">
        <v>88</v>
      </c>
      <c r="G37" s="12" t="s">
        <v>89</v>
      </c>
      <c r="H37" s="12" t="s">
        <v>65</v>
      </c>
      <c r="I37" s="11">
        <v>0</v>
      </c>
      <c r="J37" s="11">
        <v>0</v>
      </c>
      <c r="K37" s="11">
        <v>0</v>
      </c>
      <c r="L37" s="3"/>
      <c r="M37" s="3"/>
      <c r="N37" s="3"/>
    </row>
    <row r="38" spans="1:14" s="21" customFormat="1" ht="108.75" customHeight="1" thickBot="1" x14ac:dyDescent="0.35">
      <c r="A38" s="54"/>
      <c r="B38" s="56"/>
      <c r="C38" s="12" t="s">
        <v>90</v>
      </c>
      <c r="D38" s="13" t="s">
        <v>91</v>
      </c>
      <c r="E38" s="13" t="s">
        <v>92</v>
      </c>
      <c r="F38" s="14" t="s">
        <v>52</v>
      </c>
      <c r="G38" s="12" t="s">
        <v>93</v>
      </c>
      <c r="H38" s="12" t="s">
        <v>94</v>
      </c>
      <c r="I38" s="11">
        <v>0</v>
      </c>
      <c r="J38" s="11">
        <v>0</v>
      </c>
      <c r="K38" s="11">
        <v>0</v>
      </c>
      <c r="L38" s="24"/>
      <c r="M38" s="24"/>
      <c r="N38" s="24"/>
    </row>
    <row r="39" spans="1:14" ht="97.2" customHeight="1" thickBot="1" x14ac:dyDescent="0.35">
      <c r="A39" s="54"/>
      <c r="B39" s="56"/>
      <c r="C39" s="12" t="s">
        <v>95</v>
      </c>
      <c r="D39" s="13" t="s">
        <v>96</v>
      </c>
      <c r="E39" s="13" t="s">
        <v>92</v>
      </c>
      <c r="F39" s="14" t="s">
        <v>97</v>
      </c>
      <c r="G39" s="12" t="s">
        <v>93</v>
      </c>
      <c r="H39" s="12" t="s">
        <v>39</v>
      </c>
      <c r="I39" s="11">
        <v>97.42</v>
      </c>
      <c r="J39" s="11">
        <v>0</v>
      </c>
      <c r="K39" s="11">
        <v>0</v>
      </c>
      <c r="L39" s="3"/>
      <c r="M39" s="3"/>
      <c r="N39" s="3"/>
    </row>
    <row r="40" spans="1:14" ht="74.7" customHeight="1" thickBot="1" x14ac:dyDescent="0.35">
      <c r="A40" s="54"/>
      <c r="B40" s="56"/>
      <c r="C40" s="12" t="s">
        <v>98</v>
      </c>
      <c r="D40" s="18" t="s">
        <v>41</v>
      </c>
      <c r="E40" s="13" t="s">
        <v>99</v>
      </c>
      <c r="F40" s="23" t="s">
        <v>69</v>
      </c>
      <c r="G40" s="12" t="s">
        <v>28</v>
      </c>
      <c r="H40" s="12" t="s">
        <v>94</v>
      </c>
      <c r="I40" s="19">
        <v>216.6</v>
      </c>
      <c r="J40" s="19">
        <v>0</v>
      </c>
      <c r="K40" s="19">
        <v>0</v>
      </c>
      <c r="L40" s="3"/>
      <c r="M40" s="3"/>
      <c r="N40" s="3"/>
    </row>
    <row r="41" spans="1:14" s="21" customFormat="1" ht="97.95" customHeight="1" thickBot="1" x14ac:dyDescent="0.35">
      <c r="A41" s="54"/>
      <c r="B41" s="56"/>
      <c r="C41" s="16" t="s">
        <v>100</v>
      </c>
      <c r="D41" s="18" t="s">
        <v>101</v>
      </c>
      <c r="E41" s="18" t="s">
        <v>102</v>
      </c>
      <c r="F41" s="20" t="s">
        <v>64</v>
      </c>
      <c r="G41" s="16" t="s">
        <v>44</v>
      </c>
      <c r="H41" s="16" t="s">
        <v>39</v>
      </c>
      <c r="I41" s="19">
        <v>0</v>
      </c>
      <c r="J41" s="19">
        <v>0</v>
      </c>
      <c r="K41" s="19">
        <v>0</v>
      </c>
      <c r="L41" s="24"/>
      <c r="M41" s="24"/>
      <c r="N41" s="24"/>
    </row>
    <row r="42" spans="1:14" s="21" customFormat="1" ht="108.75" customHeight="1" thickBot="1" x14ac:dyDescent="0.35">
      <c r="A42" s="54"/>
      <c r="B42" s="56"/>
      <c r="C42" s="16" t="s">
        <v>103</v>
      </c>
      <c r="D42" s="18" t="s">
        <v>104</v>
      </c>
      <c r="E42" s="18" t="s">
        <v>105</v>
      </c>
      <c r="F42" s="20" t="s">
        <v>18</v>
      </c>
      <c r="G42" s="16" t="s">
        <v>28</v>
      </c>
      <c r="H42" s="16" t="s">
        <v>39</v>
      </c>
      <c r="I42" s="19">
        <v>25</v>
      </c>
      <c r="J42" s="19">
        <v>0</v>
      </c>
      <c r="K42" s="19">
        <v>0</v>
      </c>
      <c r="L42" s="24"/>
      <c r="M42" s="24"/>
      <c r="N42" s="24"/>
    </row>
    <row r="43" spans="1:14" s="21" customFormat="1" ht="72" customHeight="1" thickBot="1" x14ac:dyDescent="0.35">
      <c r="A43" s="54"/>
      <c r="B43" s="56"/>
      <c r="C43" s="16" t="s">
        <v>106</v>
      </c>
      <c r="D43" s="18" t="s">
        <v>107</v>
      </c>
      <c r="E43" s="18" t="s">
        <v>108</v>
      </c>
      <c r="F43" s="20">
        <v>2023</v>
      </c>
      <c r="G43" s="16" t="s">
        <v>28</v>
      </c>
      <c r="H43" s="16" t="s">
        <v>94</v>
      </c>
      <c r="I43" s="19">
        <v>3</v>
      </c>
      <c r="J43" s="19">
        <v>0</v>
      </c>
      <c r="K43" s="19">
        <v>0</v>
      </c>
      <c r="L43" s="24"/>
      <c r="M43" s="24"/>
      <c r="N43" s="24"/>
    </row>
    <row r="44" spans="1:14" s="21" customFormat="1" ht="76.2" customHeight="1" thickBot="1" x14ac:dyDescent="0.35">
      <c r="A44" s="54"/>
      <c r="B44" s="56"/>
      <c r="C44" s="16" t="s">
        <v>109</v>
      </c>
      <c r="D44" s="18" t="s">
        <v>110</v>
      </c>
      <c r="E44" s="18" t="s">
        <v>111</v>
      </c>
      <c r="F44" s="20">
        <v>2023</v>
      </c>
      <c r="G44" s="16" t="s">
        <v>28</v>
      </c>
      <c r="H44" s="16" t="s">
        <v>94</v>
      </c>
      <c r="I44" s="19">
        <v>47</v>
      </c>
      <c r="J44" s="19">
        <v>0</v>
      </c>
      <c r="K44" s="19">
        <v>0</v>
      </c>
      <c r="L44" s="24"/>
      <c r="M44" s="24"/>
      <c r="N44" s="24"/>
    </row>
    <row r="45" spans="1:14" s="21" customFormat="1" ht="108.75" customHeight="1" thickBot="1" x14ac:dyDescent="0.35">
      <c r="A45" s="54"/>
      <c r="B45" s="56"/>
      <c r="C45" s="16" t="s">
        <v>112</v>
      </c>
      <c r="D45" s="18" t="s">
        <v>113</v>
      </c>
      <c r="E45" s="18" t="s">
        <v>114</v>
      </c>
      <c r="F45" s="20">
        <v>2023</v>
      </c>
      <c r="G45" s="16" t="s">
        <v>28</v>
      </c>
      <c r="H45" s="16" t="s">
        <v>94</v>
      </c>
      <c r="I45" s="19">
        <v>120</v>
      </c>
      <c r="J45" s="19">
        <v>0</v>
      </c>
      <c r="K45" s="19">
        <v>0</v>
      </c>
      <c r="L45" s="24"/>
      <c r="M45" s="24"/>
      <c r="N45" s="24"/>
    </row>
    <row r="46" spans="1:14" ht="23.25" customHeight="1" thickBot="1" x14ac:dyDescent="0.35">
      <c r="A46" s="54"/>
      <c r="B46" s="57"/>
      <c r="C46" s="35" t="s">
        <v>115</v>
      </c>
      <c r="D46" s="35"/>
      <c r="E46" s="35"/>
      <c r="F46" s="35"/>
      <c r="G46" s="35"/>
      <c r="H46" s="35"/>
      <c r="I46" s="10">
        <f>SUM(I21:I45)</f>
        <v>1536.0900000000001</v>
      </c>
      <c r="J46" s="10">
        <f t="shared" ref="J46:K46" si="1">SUM(J21:J45)</f>
        <v>309.3</v>
      </c>
      <c r="K46" s="10">
        <f t="shared" si="1"/>
        <v>305.78584000000001</v>
      </c>
      <c r="L46" s="3"/>
      <c r="M46" s="3"/>
      <c r="N46" s="3"/>
    </row>
    <row r="47" spans="1:14" ht="25.5" customHeight="1" thickBot="1" x14ac:dyDescent="0.35">
      <c r="A47" s="54"/>
      <c r="B47" s="50" t="s">
        <v>116</v>
      </c>
      <c r="C47" s="51"/>
      <c r="D47" s="51"/>
      <c r="E47" s="51"/>
      <c r="F47" s="51"/>
      <c r="G47" s="51"/>
      <c r="H47" s="52"/>
      <c r="I47" s="7">
        <f>SUM(I20,I46)</f>
        <v>2773.3900000000003</v>
      </c>
      <c r="J47" s="7">
        <f t="shared" ref="J47:K47" si="2">SUM(J20,J46)</f>
        <v>2463.2000000000003</v>
      </c>
      <c r="K47" s="7">
        <f t="shared" si="2"/>
        <v>2337.6043200000004</v>
      </c>
      <c r="L47" s="3"/>
      <c r="M47" s="3"/>
      <c r="N47" s="3"/>
    </row>
    <row r="48" spans="1:14" ht="12" customHeight="1" x14ac:dyDescent="0.3">
      <c r="A48" s="3"/>
      <c r="B48" s="3"/>
      <c r="C48" s="3"/>
      <c r="D48" s="3"/>
      <c r="E48" s="3"/>
      <c r="F48" s="3"/>
      <c r="G48" s="3"/>
      <c r="H48" s="3"/>
      <c r="I48" s="2"/>
      <c r="J48" s="27"/>
      <c r="K48" s="27"/>
      <c r="L48" s="3"/>
      <c r="M48" s="3"/>
      <c r="N48" s="3"/>
    </row>
    <row r="49" spans="1:14" ht="12" customHeight="1" x14ac:dyDescent="0.3">
      <c r="A49" s="53"/>
      <c r="B49" s="53"/>
      <c r="C49" s="53"/>
      <c r="D49" s="53"/>
      <c r="E49" s="3"/>
      <c r="F49" s="3"/>
      <c r="G49" s="3"/>
      <c r="H49" s="3"/>
      <c r="I49" s="30"/>
      <c r="J49" s="30"/>
      <c r="K49" s="26"/>
      <c r="L49" s="3"/>
      <c r="M49" s="3"/>
      <c r="N49" s="3"/>
    </row>
    <row r="50" spans="1:14" ht="12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28"/>
      <c r="K50" s="28"/>
      <c r="L50" s="3"/>
      <c r="M50" s="3"/>
      <c r="N50" s="3"/>
    </row>
    <row r="51" spans="1:14" ht="12" customHeight="1" x14ac:dyDescent="0.3">
      <c r="A51" s="34"/>
      <c r="B51" s="34"/>
      <c r="C51" s="34"/>
      <c r="D51" s="34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" customHeight="1" x14ac:dyDescent="0.3">
      <c r="A52" s="49"/>
      <c r="B52" s="49"/>
      <c r="C52" s="49"/>
      <c r="D52" s="49"/>
      <c r="E52" s="3"/>
      <c r="F52" s="3"/>
      <c r="G52" s="3"/>
      <c r="H52" s="3"/>
      <c r="I52" s="3"/>
      <c r="J52" s="3"/>
      <c r="K52" s="3"/>
      <c r="L52" s="3"/>
      <c r="M52" s="3"/>
      <c r="N52" s="3"/>
    </row>
    <row r="54" spans="1:14" ht="12" customHeight="1" x14ac:dyDescent="0.3">
      <c r="A54" s="34"/>
      <c r="B54" s="34"/>
      <c r="C54" s="34"/>
      <c r="D54" s="34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" customHeight="1" x14ac:dyDescent="0.3">
      <c r="A55" s="49"/>
      <c r="B55" s="49"/>
      <c r="C55" s="49"/>
      <c r="D55" s="49"/>
      <c r="E55" s="3"/>
      <c r="F55" s="3"/>
      <c r="G55" s="3"/>
      <c r="H55" s="3"/>
      <c r="I55" s="3"/>
      <c r="J55" s="3"/>
      <c r="K55" s="3"/>
      <c r="L55" s="3"/>
      <c r="M55" s="3"/>
      <c r="N55" s="3"/>
    </row>
    <row r="57" spans="1:14" ht="12" customHeight="1" x14ac:dyDescent="0.3">
      <c r="A57" s="34"/>
      <c r="B57" s="34"/>
      <c r="C57" s="34"/>
      <c r="D57" s="34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" customHeight="1" x14ac:dyDescent="0.3">
      <c r="A58" s="49"/>
      <c r="B58" s="49"/>
      <c r="C58" s="49"/>
      <c r="D58" s="49"/>
      <c r="E58" s="3"/>
      <c r="F58" s="3"/>
      <c r="G58" s="3"/>
      <c r="H58" s="3"/>
      <c r="I58" s="3"/>
      <c r="J58" s="3"/>
      <c r="K58" s="3"/>
      <c r="L58" s="3"/>
      <c r="M58" s="3"/>
      <c r="N58" s="3"/>
    </row>
  </sheetData>
  <mergeCells count="45">
    <mergeCell ref="I10:I12"/>
    <mergeCell ref="K10:K12"/>
    <mergeCell ref="F10:F13"/>
    <mergeCell ref="C32:C35"/>
    <mergeCell ref="D32:D35"/>
    <mergeCell ref="E32:E35"/>
    <mergeCell ref="F32:F35"/>
    <mergeCell ref="G32:G35"/>
    <mergeCell ref="H32:H35"/>
    <mergeCell ref="I32:I35"/>
    <mergeCell ref="K32:K35"/>
    <mergeCell ref="J15:J16"/>
    <mergeCell ref="J10:J12"/>
    <mergeCell ref="A55:D55"/>
    <mergeCell ref="A57:D57"/>
    <mergeCell ref="A58:D58"/>
    <mergeCell ref="B47:H47"/>
    <mergeCell ref="A52:D52"/>
    <mergeCell ref="A49:D49"/>
    <mergeCell ref="A51:D51"/>
    <mergeCell ref="A15:A47"/>
    <mergeCell ref="B21:B46"/>
    <mergeCell ref="B15:B20"/>
    <mergeCell ref="C20:H20"/>
    <mergeCell ref="C15:C16"/>
    <mergeCell ref="D15:D16"/>
    <mergeCell ref="E15:E16"/>
    <mergeCell ref="F15:F16"/>
    <mergeCell ref="G15:G16"/>
    <mergeCell ref="C7:K8"/>
    <mergeCell ref="J6:K6"/>
    <mergeCell ref="A54:D54"/>
    <mergeCell ref="C46:H46"/>
    <mergeCell ref="A10:A13"/>
    <mergeCell ref="B10:B13"/>
    <mergeCell ref="C10:E11"/>
    <mergeCell ref="G10:G13"/>
    <mergeCell ref="H15:H16"/>
    <mergeCell ref="I15:I16"/>
    <mergeCell ref="K15:K16"/>
    <mergeCell ref="E12:E13"/>
    <mergeCell ref="J32:J35"/>
    <mergeCell ref="C12:C13"/>
    <mergeCell ref="D12:D13"/>
    <mergeCell ref="H10:H13"/>
  </mergeCells>
  <pageMargins left="0.74803149606299213" right="0.74803149606299213" top="0.98425196850393704" bottom="0.98425196850393704" header="0.51181102362204722" footer="0.51181102362204722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 Viešųjų sveikatos paslaug...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Agnė Aškelianec</dc:creator>
  <cp:keywords/>
  <dc:description/>
  <cp:lastModifiedBy>VRSA\juskon</cp:lastModifiedBy>
  <cp:revision/>
  <dcterms:created xsi:type="dcterms:W3CDTF">2017-03-20T14:29:36Z</dcterms:created>
  <dcterms:modified xsi:type="dcterms:W3CDTF">2024-12-23T06:57:56Z</dcterms:modified>
  <cp:category/>
  <cp:contentStatus/>
</cp:coreProperties>
</file>