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
    </mc:Choice>
  </mc:AlternateContent>
  <xr:revisionPtr revIDLastSave="0" documentId="8_{5254C4F8-8323-404F-BFA6-7273271B26EF}" xr6:coauthVersionLast="47" xr6:coauthVersionMax="47" xr10:uidLastSave="{00000000-0000-0000-0000-000000000000}"/>
  <bookViews>
    <workbookView xWindow="-108" yWindow="-108" windowWidth="23256" windowHeight="12456" xr2:uid="{00000000-000D-0000-FFFF-FFFF00000000}"/>
  </bookViews>
  <sheets>
    <sheet name="03 Susisiekimo ir gatvių apš..." sheetId="1" r:id="rId1"/>
    <sheet name="Lapas1" sheetId="2" r:id="rId2"/>
  </sheets>
  <definedNames>
    <definedName name="_xlnm._FilterDatabase" localSheetId="0" hidden="1">'03 Susisiekimo ir gatvių apš...'!$C$10:$K$45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K31" i="1" l="1"/>
  <c r="J32" i="1" l="1"/>
  <c r="J36" i="1"/>
  <c r="J31" i="1"/>
  <c r="J21" i="1"/>
  <c r="J20" i="1"/>
  <c r="J16" i="1"/>
  <c r="J14" i="1"/>
  <c r="J12" i="1"/>
  <c r="K11" i="1"/>
  <c r="J11" i="1"/>
  <c r="J44" i="1" l="1"/>
  <c r="J29" i="1"/>
  <c r="K29" i="1"/>
  <c r="J25" i="1"/>
  <c r="J13" i="1"/>
  <c r="K13" i="1"/>
  <c r="J45" i="1" l="1"/>
  <c r="K36" i="1"/>
  <c r="K44" i="1" s="1"/>
  <c r="K14" i="1"/>
  <c r="I13" i="1"/>
  <c r="I25" i="1"/>
  <c r="I29" i="1"/>
  <c r="I44" i="1"/>
  <c r="K25" i="1" l="1"/>
  <c r="K45" i="1"/>
  <c r="I45" i="1"/>
</calcChain>
</file>

<file path=xl/sharedStrings.xml><?xml version="1.0" encoding="utf-8"?>
<sst xmlns="http://schemas.openxmlformats.org/spreadsheetml/2006/main" count="208" uniqueCount="145">
  <si>
    <t>Tikslas</t>
  </si>
  <si>
    <t>Uždavinys</t>
  </si>
  <si>
    <t>Priemonė</t>
  </si>
  <si>
    <t>Planinis terminas</t>
  </si>
  <si>
    <t>Finansavimo šaltinis</t>
  </si>
  <si>
    <t>Asignavimų valdytojas</t>
  </si>
  <si>
    <t>2023 m. planuojamos išlaidos (pagal 2023-2025 m. SVP)</t>
  </si>
  <si>
    <t>Patvirtinti 2023 m. asignavimai</t>
  </si>
  <si>
    <t>2023 metais panaudotos lėšos</t>
  </si>
  <si>
    <t>Kodas</t>
  </si>
  <si>
    <t>Pavadinimas</t>
  </si>
  <si>
    <t>Aprašymas</t>
  </si>
  <si>
    <t>tūkst. Eur.</t>
  </si>
  <si>
    <t>03.01</t>
  </si>
  <si>
    <t>03.01.01</t>
  </si>
  <si>
    <t>03.01.01.02</t>
  </si>
  <si>
    <t>Kelių ir gatvių remontas bei priežiūra seniūnijose (žvyrkelių greideriavimas, asfaltbetonio duobių remontas,  žvyro ir asfalto dangų įrengimas, žymėjimas ir pan.)</t>
  </si>
  <si>
    <t>Žvyrkelių greideriavimas, asfaltbetonio duobių remontas,  žvyro ir asfalto dangų įrengimas, šaligatvių remontas įrengimas, žymėjimas ir pan.</t>
  </si>
  <si>
    <t>2022 -2025</t>
  </si>
  <si>
    <t>VB</t>
  </si>
  <si>
    <t>Administracija</t>
  </si>
  <si>
    <t>03.01.01.03</t>
  </si>
  <si>
    <t>Projektavimo darbų, ekspertizių, defektavimo atlikimas, išpildomųjų ir topografinių nuotraukų sudarymas ir techninio projekto atlikimas ir pan.</t>
  </si>
  <si>
    <t>Kelių ir gatvių projektų parengimas, ekspertizės atlikimas, išpildomųjų ir topografinių nuotraukų sudarymas, kelių ir gatvių techninės priežiūros atlikimas</t>
  </si>
  <si>
    <t>nuolat</t>
  </si>
  <si>
    <t>VB, SB</t>
  </si>
  <si>
    <t>Atlikti kasmetinius rajono kelių ir miestelių ir kaimų gatvių priežiūros darbus - iš viso:</t>
  </si>
  <si>
    <t>03.01.02.05</t>
  </si>
  <si>
    <t>Vietinės reikšmės gatvių transporto infrastruktūros vystymas Skaidiškių k. Nemėžio sen., Vilniaus r. (Kaštonų g., Akacijų g., Beržų g.)</t>
  </si>
  <si>
    <t>Asfaltbetonio dangos, apšvietimo bei šaligatvių įrengimas</t>
  </si>
  <si>
    <t>2018-2021</t>
  </si>
  <si>
    <t>ES, SB</t>
  </si>
  <si>
    <t>03.01.02.08</t>
  </si>
  <si>
    <t>Avižienių sen., Bukiškio k., Nesvyžiaus g. rekonstrukcija</t>
  </si>
  <si>
    <t>Asfaltbetonio dangos įrengimas</t>
  </si>
  <si>
    <t>2021 -2025</t>
  </si>
  <si>
    <t>03.01.02.11</t>
  </si>
  <si>
    <t>Galinės k., Aukštųjų Rusokų v.s., Mažosios Riešės v.s., Galinės ir Kalno gatvių nuo valstybinės reikšmės rajoninio kelio Nr. 5237 iki valstybinės reikšmės rajoninio kelio Nr. 5214 rekonstruoti, Avižienių sen.</t>
  </si>
  <si>
    <t>Asfaltbetonio dangos įrengimas bei atnaujinimas</t>
  </si>
  <si>
    <t>2020 -2025</t>
  </si>
  <si>
    <t>03.01.02.12</t>
  </si>
  <si>
    <t>Zujūnų sen., Upės g. kapitalinis remontas</t>
  </si>
  <si>
    <t>2018 -2025</t>
  </si>
  <si>
    <t>03.01.02.13</t>
  </si>
  <si>
    <t>Vilniaus rajono, Riešės seniūnijos, Purnuškių k., Miškinių k., Plačiosios g. ir Sodininkų g. gatvių nuo valstybinės reikšmės magistralinio kelio Nr. A14 iki Dvaro g., Pikeliškių k. rekonstrukcija</t>
  </si>
  <si>
    <t>Asfaltbetonio dangos ir šaligatvių įrengimas</t>
  </si>
  <si>
    <t>03.01.02.15</t>
  </si>
  <si>
    <t>Vilniaus r. sav., Mickūnų sen., Kairėnų k., Mokyklos g. kapitalinis remontas nuo Egliškių k., Dobilų g. iki Kairėnų kapinių</t>
  </si>
  <si>
    <t>Asfaltbetonio dangos įrengimas (1850 m)</t>
  </si>
  <si>
    <t>2020 -2022</t>
  </si>
  <si>
    <t>VB,SB</t>
  </si>
  <si>
    <t>03.01.02.17</t>
  </si>
  <si>
    <t>Vilniaus rajono, Zujūnų seniūnijos, Geležių k., Česlovo Milošo g. Balandiškių k., Česlovo Milošo g.  Maskoliškių k., Česlovo Milošo g.   Pūstalaukio k., Česlovo Milošo g.  Pilikonių k., Česlovo Milošo g.  ir Leičių k., Česlovo Milošo g.  kapitalinis remontas</t>
  </si>
  <si>
    <t>Asfaltbetonio dangos įrengimas (5840 m)</t>
  </si>
  <si>
    <t>03.01.02.20</t>
  </si>
  <si>
    <t>Vilniaus rajono, Avižienių seniūnijos, Lindiniškių k. Riešės, Ilgosios, Lindiniškių ir Liepų gatvių kapitalinis remontas</t>
  </si>
  <si>
    <t>Asfaltbetonio dangos atnaujinimas bei šaligatvio įrengimas (3470 km)</t>
  </si>
  <si>
    <t>03.01.02.21</t>
  </si>
  <si>
    <t xml:space="preserve">Vilniaus rajono, Mickūnų seniūnijos,  Gailiūnų g. Gailiūnų k., Riterių g. Gailiūnų k., ir kelio Nr. VL2016 Kairėnai-Paliuliškės kapitalinis remontas </t>
  </si>
  <si>
    <t>Asfaltbetonio dangos ir lietaus nuotekų įrengimas</t>
  </si>
  <si>
    <t>2020 -2023</t>
  </si>
  <si>
    <t>03.01.02.22</t>
  </si>
  <si>
    <t>Pagirių seniūnijos, Pagirių k. vietinės reikšmės privažiuojamajam keliui nuo valstybinės reikšmės krašto kelio Nr. 202 Vaidotai–Baltoji Vokė, kuriam suteiktas Durpių gatvės pavadinimas, iki Pagirių pramonės parko tiesti</t>
  </si>
  <si>
    <t>03.01.02.23</t>
  </si>
  <si>
    <t>Vilniaus rajono, Riešės seniūnijos, Liubavo kaimo, Malūno gatvės kapitalinis remontas</t>
  </si>
  <si>
    <t>Grindinio dangos bei apšvietimo įrengimas</t>
  </si>
  <si>
    <t>Rekonstruoti ir įrengti naujus rajono kelius ir kelio statinius, miestelių ir kaimų gatves - iš viso:</t>
  </si>
  <si>
    <t>03.01.03</t>
  </si>
  <si>
    <t>03.01.03.01</t>
  </si>
  <si>
    <t>Elektros energijos tinklų įrengimas seniūnijose</t>
  </si>
  <si>
    <t>Tinklų įrengimas</t>
  </si>
  <si>
    <t>SB</t>
  </si>
  <si>
    <t>Seniūnijos</t>
  </si>
  <si>
    <t>03.01.03.05</t>
  </si>
  <si>
    <t>Apšvietimo infrastruktūros išlaikymo išlaidos Vilniaus r.</t>
  </si>
  <si>
    <t>Skirtos lėšos elektros sąnaudų apmokėjimui</t>
  </si>
  <si>
    <t>03.01.03.06</t>
  </si>
  <si>
    <t>Gatvių apšvietimo modernizavimas Vilniaus r.</t>
  </si>
  <si>
    <t>Sumažinti energijos suvartojimą gatvių apšvietimo infrastruktūroje.</t>
  </si>
  <si>
    <t>2020 -2024</t>
  </si>
  <si>
    <t>Apšviesti rajono gyvenviečių gatves ir plėsti gatvių apšvietimo tinklus - iš viso:</t>
  </si>
  <si>
    <t>03.01.04</t>
  </si>
  <si>
    <t>03.01.04.07</t>
  </si>
  <si>
    <t>Eismo saugos ir aplinkos apsaugos priemonių diegimas vietinės reikšmės gatvėse Rudaminos k., Rudaminos sen., Vilniaus r. (Mokyklos g., Žaibo g., Taikos g., Lydos g.)</t>
  </si>
  <si>
    <t>Apšvietimo, šaligatvių įrengimas Mokyklos g., Žaibo g., Taikos g., Lydos g.</t>
  </si>
  <si>
    <t>2018 -2021</t>
  </si>
  <si>
    <t>03.01.04.08</t>
  </si>
  <si>
    <t>Eismo saugos priemonių diegimas Vilniaus r. Pagirių  sen. Baltosios Vokės  ir Vaidotų gyvenvietėje (Parko g., Krantinės g., Statybininkų g., Šaltinio g.,)</t>
  </si>
  <si>
    <t>Apšvietimo, šaligatvių įrengimas Parko g., Krantinės g., Statybininkų g., Šaltinio g.</t>
  </si>
  <si>
    <t>2019 -2021</t>
  </si>
  <si>
    <t>03.01.04.20</t>
  </si>
  <si>
    <t>Vilniaus rajono Rudaminos seniūnijos kelio ruožo „Rudamina-Šveicarai-Daubėnai“ nuo 0,00 km iki 0,97 km infrastruktūros vystymas ir eismo saugos</t>
  </si>
  <si>
    <t>Projekto metu siekiama sutvarkyti 0,97 km kelių infrastruktūros</t>
  </si>
  <si>
    <t>2018 -2023</t>
  </si>
  <si>
    <t xml:space="preserve"> SB, ES, VB</t>
  </si>
  <si>
    <t>03.01.04.21</t>
  </si>
  <si>
    <t>Susisiekimo komunikacijų (gatvių) susijungiančių su valstybinės reikšmės krašto keliu Nr. 108 Vievis-Maišiagala-
Nemenčinė ruožu nuo 22,680 iki 23,770 km, kuriam Maišiagaloje suteikti Kiemelių ir Mokyklos gatvių pavadinimai rekonstravimo projektas</t>
  </si>
  <si>
    <t>Projekto metu siekiama sutvarkyti 1,097 km kelių infrastruktūros</t>
  </si>
  <si>
    <t>2022-2024</t>
  </si>
  <si>
    <t xml:space="preserve"> SB, VB</t>
  </si>
  <si>
    <t>03.01.04.22</t>
  </si>
  <si>
    <t>Valstybinės reikšmės krašto kelio Nr. 106 Naujoji Vilnia–Rudamina–Vaidotai 13,236 km kairėje kelio pusėje esančios nuovažos ir 13,394 km esančios sankryžos su Pakrantės gatve paprastasis remontas, išplatinant (kairėje kelio pusėje) esamas nuovažas ir atnaujinant jų dangą</t>
  </si>
  <si>
    <t>Projekto metu siekiama atlikti 2-jų nuovažų paprastąjį remontą</t>
  </si>
  <si>
    <t>2021-2023</t>
  </si>
  <si>
    <t>SB, VB</t>
  </si>
  <si>
    <t>03.01.04.23</t>
  </si>
  <si>
    <t xml:space="preserve">Valstybinės reikšmės krašto kelio Nr. 106 Naujoji Vilnia–Rudamina–Vaidotai ruožo nuo 13,190 iki 14,450 km kapitalinis remontas, suremontuojant kelio dangą, įrengiant lietaus nuotekų nuleidimo sistemą, įrengiant / suremontuojant takus ir pėsčiųjų perėjimo (-ų) per kelią organizavimo priemones“ </t>
  </si>
  <si>
    <t>Projekto metu siekiama sutvarkyti 1,26 km kelio infrastruktūros</t>
  </si>
  <si>
    <t>2021-2025</t>
  </si>
  <si>
    <t>03.01.04.24</t>
  </si>
  <si>
    <t>Valstybinės reikšmės krašto kelio Nr. 103 Vilnius–Polockas ruožo nuo 14,575 iki 16,920 km rekonstravimas įrengiant pėsčiųjų ir dviračių takus</t>
  </si>
  <si>
    <t>Projekto metu įrengta 2,35 km pėsčiųjų ir dviračių takų</t>
  </si>
  <si>
    <t>03.01.04.25</t>
  </si>
  <si>
    <t>Valstybinės reikšmės rajoninio kelio Nr. 5222 Sapiegiškės–Sužionys–Dirmeitai 3,850 km paprastasis remontas, kairėje kelio pusėje įrengiant autobuso laukimo paviljoną; Valstybinės reikšmės rajoninio kelio Nr. 5215 Nemenčinė–Sužionys–Jonėnai 5,440 km paprastasis remontas, dešinėje kelio pusėje įrengiant autobuso laukimo paviljoną</t>
  </si>
  <si>
    <t>Projekto metu bus įrengti 2 (du) autobusų laukimo paviljonai</t>
  </si>
  <si>
    <t>2020-2024</t>
  </si>
  <si>
    <t>03.01.04.26</t>
  </si>
  <si>
    <t>Valstybinės reikšmės krašto kelio Nr. 101 Vilnius–Šumskas, ruožo nuo 27,610 iki 29,730 km atnaujinimas</t>
  </si>
  <si>
    <t>Projekto metu siekiama sutvarkyti 2,12 km kelio infrastruktūros</t>
  </si>
  <si>
    <t>2021-2022</t>
  </si>
  <si>
    <t>03.01.04.27</t>
  </si>
  <si>
    <t>Valstybinės reikšmės krašto kelio Nr. 171 Bukiškis–Sudervė–Dūkštos ruožų nuo 0 iki 10.125 km kapitalinis remontas, įrengiant takus</t>
  </si>
  <si>
    <t>Projekto metu siekiama įrengti 8,0 km takų</t>
  </si>
  <si>
    <t>2022-2025</t>
  </si>
  <si>
    <t>03.01.04.28</t>
  </si>
  <si>
    <t>Valstybinės reikšmės rajoninio kelio Nr. 5210 Bendoriai–Riešė–Kalinas 4,750 km autobusų sustojimo aikštelės įrengimas</t>
  </si>
  <si>
    <t>Projekto metu siekiama įrengti autobusų sustojimo aikštelę</t>
  </si>
  <si>
    <t>2020-2022</t>
  </si>
  <si>
    <t>03.01.04.29</t>
  </si>
  <si>
    <t xml:space="preserve">Valstybinės reikšmės krašto kelio Nr. 106 Naujoji Vilnia–Rudamina–Vaidotai 18,500 km kapitalinis remontas įrengiant autobusų sustojimo aikšteles; Valstybinės reikšmės krašto kelio Nr. 106 Naujoji Vilnia–Rudamina–Vaidotai 4,495 ir 7,280 km kapitalinis remontas įrengiant autobusų sustojimo aikšteles; Valstybinės reikšmės rajoninio kelio Nr. 101 Vilnius–Šumskas 10,191 km kapitalinis remontas įrengiant autobusų sustojimo aikštelę
</t>
  </si>
  <si>
    <t>Projekto metu siekiama įrengti 5 (penkias) autobusų sustojimo aikšteles</t>
  </si>
  <si>
    <t>2020-2023</t>
  </si>
  <si>
    <t>03.01.04.30</t>
  </si>
  <si>
    <t>Eismo saugos priemonių diegimas Mickūnų seniūnijoje  nuo Mokyklos g. 28, Galgių k., M. Koperniko g., Galgių k. iki Meldų g. 29A. Galgių k.</t>
  </si>
  <si>
    <t>Šaligatvio bei dviračio tako įrengimas 2543 m</t>
  </si>
  <si>
    <t>2023-2024</t>
  </si>
  <si>
    <t>03.01.04.31</t>
  </si>
  <si>
    <t xml:space="preserve"> Eismo saugos priemonių diegimas Mickūnų seniūnijoje  nuo Užupio g. 17, Mickūnų mstl. iki Mickūnų glž.</t>
  </si>
  <si>
    <t>Šaligatvio bei dvračio tako įrengimas 1808 m</t>
  </si>
  <si>
    <t>Sudaryti saugias sąlygas rajono keliuose, miestelių bei kaimų gatvėse pėstiesiems ir dviratininkams - iš viso:</t>
  </si>
  <si>
    <t>Plėtoti rajono gyventojams patogią ir saugią susisiekimo sistemą - iš viso:</t>
  </si>
  <si>
    <t>Taip</t>
  </si>
  <si>
    <t>Ne</t>
  </si>
  <si>
    <t xml:space="preserve">                                                                                                                                                                                                                                                                                                                                                                                                                                                                                             1 lentelė                                                                                                                                                                                                                                                                                                                                                                                                                                                                                                                                                  
2023-2025 METŲ VILNIAUS RAJONO SAVIVALDYBĖS SUSISIEKIMO IR GATVIŲ APŠVIETIMO INFRASTRUKTŪROS GERINIMO PROGRAMOS  NR. 03 2023 METŲ ĮGYVENDINIMO ATASKAITA</t>
  </si>
  <si>
    <t>PATVIRTINTA
Vilniaus rajono 
savivaldybės tarybos
2024 m. gruodžio 20 d. 
sprendimu Nr. T3-380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</si>
</sst>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name val="Calibri"/>
      <family val="2"/>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40">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0"/>
      </left>
      <right style="thin">
        <color indexed="0"/>
      </right>
      <top style="medium">
        <color indexed="0"/>
      </top>
      <bottom/>
      <diagonal/>
    </border>
    <border>
      <left style="thin">
        <color indexed="0"/>
      </left>
      <right/>
      <top style="medium">
        <color indexed="0"/>
      </top>
      <bottom/>
      <diagonal/>
    </border>
    <border>
      <left/>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top/>
      <bottom style="thin">
        <color indexed="0"/>
      </bottom>
      <diagonal/>
    </border>
    <border>
      <left/>
      <right style="thin">
        <color indexed="64"/>
      </right>
      <top style="thin">
        <color indexed="64"/>
      </top>
      <bottom style="thin">
        <color indexed="64"/>
      </bottom>
      <diagonal/>
    </border>
    <border>
      <left/>
      <right style="thin">
        <color indexed="0"/>
      </right>
      <top style="medium">
        <color indexed="0"/>
      </top>
      <bottom/>
      <diagonal/>
    </border>
    <border>
      <left/>
      <right style="thin">
        <color indexed="0"/>
      </right>
      <top/>
      <bottom style="thin">
        <color indexed="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61">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5">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left" vertical="center" wrapText="1"/>
    </xf>
    <xf numFmtId="0" fontId="6" fillId="3" borderId="5">
      <alignment horizontal="center" vertical="center" wrapText="1"/>
    </xf>
    <xf numFmtId="0" fontId="6" fillId="3" borderId="7">
      <alignment horizontal="center" vertical="center" wrapText="1"/>
    </xf>
    <xf numFmtId="0" fontId="6" fillId="3" borderId="8">
      <alignment horizontal="center" vertical="center" wrapText="1"/>
    </xf>
    <xf numFmtId="0" fontId="6" fillId="3" borderId="4">
      <alignment horizontal="right" vertical="center" wrapText="1"/>
    </xf>
    <xf numFmtId="0" fontId="6" fillId="3" borderId="6">
      <alignment horizontal="right" vertical="center" wrapText="1"/>
    </xf>
    <xf numFmtId="0" fontId="5" fillId="0" borderId="6">
      <alignment horizontal="left" vertical="center" wrapText="1"/>
    </xf>
    <xf numFmtId="0" fontId="5" fillId="2" borderId="12">
      <alignment horizontal="center" vertical="center" wrapText="1"/>
    </xf>
    <xf numFmtId="0" fontId="6" fillId="2" borderId="12">
      <alignment horizontal="right" vertical="center" wrapText="1"/>
    </xf>
    <xf numFmtId="0" fontId="6" fillId="2" borderId="4">
      <alignment horizontal="left" vertical="center" wrapText="1"/>
    </xf>
    <xf numFmtId="0" fontId="6" fillId="2" borderId="5">
      <alignment horizontal="center" vertical="center" wrapText="1"/>
    </xf>
    <xf numFmtId="0" fontId="6" fillId="2" borderId="7">
      <alignment horizontal="center" vertical="center" wrapText="1"/>
    </xf>
    <xf numFmtId="0" fontId="6" fillId="2" borderId="8">
      <alignment horizontal="center" vertical="center" wrapText="1"/>
    </xf>
    <xf numFmtId="0" fontId="6" fillId="2" borderId="4">
      <alignment horizontal="right" vertical="center" wrapText="1"/>
    </xf>
    <xf numFmtId="0" fontId="6" fillId="2" borderId="6">
      <alignment horizontal="right" vertical="center" wrapText="1"/>
    </xf>
    <xf numFmtId="0" fontId="1" fillId="0" borderId="0">
      <alignment horizontal="center" vertical="center" wrapText="1"/>
    </xf>
    <xf numFmtId="0" fontId="1" fillId="0" borderId="20">
      <alignment horizontal="center" vertical="center" wrapText="1"/>
    </xf>
    <xf numFmtId="0" fontId="6" fillId="0" borderId="21">
      <alignment horizontal="center" vertical="center" wrapText="1"/>
    </xf>
  </cellStyleXfs>
  <cellXfs count="70">
    <xf numFmtId="0" fontId="0" fillId="0" borderId="0" xfId="0"/>
    <xf numFmtId="0" fontId="1" fillId="0" borderId="0" xfId="1">
      <alignment vertical="top" wrapText="1"/>
    </xf>
    <xf numFmtId="0" fontId="2" fillId="0" borderId="0" xfId="3">
      <alignment horizontal="center" vertical="center"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4" fontId="9" fillId="3" borderId="16" xfId="42" applyNumberFormat="1" applyFont="1" applyBorder="1">
      <alignment horizontal="center" vertical="center" wrapText="1"/>
    </xf>
    <xf numFmtId="164" fontId="9" fillId="3" borderId="17" xfId="42" applyNumberFormat="1" applyFont="1" applyBorder="1">
      <alignment horizontal="center" vertical="center" wrapText="1"/>
    </xf>
    <xf numFmtId="164" fontId="9" fillId="2" borderId="16" xfId="50" applyNumberFormat="1" applyFont="1" applyBorder="1">
      <alignment horizontal="center" vertical="center" wrapText="1"/>
    </xf>
    <xf numFmtId="0" fontId="13" fillId="2" borderId="13" xfId="26" applyFont="1" applyBorder="1" applyAlignment="1">
      <alignment horizontal="center" vertical="center" wrapText="1"/>
    </xf>
    <xf numFmtId="164" fontId="10" fillId="7" borderId="16" xfId="34" applyNumberFormat="1" applyFont="1" applyFill="1" applyBorder="1">
      <alignment horizontal="center" vertical="center" wrapText="1"/>
    </xf>
    <xf numFmtId="0" fontId="10" fillId="7" borderId="16" xfId="34" applyFont="1" applyFill="1" applyBorder="1">
      <alignment horizontal="center" vertical="center" wrapText="1"/>
    </xf>
    <xf numFmtId="0" fontId="13" fillId="7" borderId="17" xfId="34" applyFont="1" applyFill="1" applyBorder="1">
      <alignment horizontal="center" vertical="center" wrapText="1"/>
    </xf>
    <xf numFmtId="0" fontId="10" fillId="7" borderId="16" xfId="35" applyFont="1" applyFill="1" applyBorder="1" applyAlignment="1">
      <alignment horizontal="center" vertical="center" wrapText="1"/>
    </xf>
    <xf numFmtId="0" fontId="10" fillId="7" borderId="17" xfId="35" applyFont="1" applyFill="1" applyBorder="1" applyAlignment="1">
      <alignment horizontal="center" vertical="center" wrapText="1"/>
    </xf>
    <xf numFmtId="0" fontId="11" fillId="7" borderId="16" xfId="35" applyFont="1" applyFill="1" applyBorder="1" applyAlignment="1">
      <alignment horizontal="center" vertical="center" wrapText="1"/>
    </xf>
    <xf numFmtId="0" fontId="11" fillId="7" borderId="16" xfId="0" applyFont="1" applyFill="1" applyBorder="1" applyAlignment="1">
      <alignment horizontal="center" vertical="center" wrapText="1"/>
    </xf>
    <xf numFmtId="164" fontId="10" fillId="0" borderId="16" xfId="34" applyNumberFormat="1" applyFont="1" applyBorder="1">
      <alignment horizontal="center" vertical="center" wrapText="1"/>
    </xf>
    <xf numFmtId="164" fontId="10" fillId="7" borderId="17" xfId="34" applyNumberFormat="1" applyFont="1" applyFill="1" applyBorder="1">
      <alignment horizontal="center" vertical="center" wrapText="1"/>
    </xf>
    <xf numFmtId="0" fontId="10" fillId="0" borderId="16" xfId="34" applyFont="1" applyBorder="1">
      <alignment horizontal="center" vertical="center" wrapText="1"/>
    </xf>
    <xf numFmtId="0" fontId="10" fillId="0" borderId="16" xfId="35" applyFont="1" applyBorder="1" applyAlignment="1">
      <alignment horizontal="center" vertical="center" wrapText="1"/>
    </xf>
    <xf numFmtId="0" fontId="10" fillId="7" borderId="17" xfId="34" applyFont="1" applyFill="1" applyBorder="1">
      <alignment horizontal="center" vertical="center" wrapText="1"/>
    </xf>
    <xf numFmtId="0" fontId="11" fillId="7" borderId="17" xfId="0" applyFont="1" applyFill="1" applyBorder="1" applyAlignment="1">
      <alignment horizontal="center" vertical="center" wrapText="1"/>
    </xf>
    <xf numFmtId="0" fontId="11" fillId="7" borderId="17" xfId="35" applyFont="1" applyFill="1" applyBorder="1" applyAlignment="1">
      <alignment horizontal="center" vertical="center" wrapText="1"/>
    </xf>
    <xf numFmtId="0" fontId="1" fillId="7" borderId="0" xfId="1" applyFill="1">
      <alignment vertical="top" wrapText="1"/>
    </xf>
    <xf numFmtId="164" fontId="10" fillId="0" borderId="17" xfId="34" applyNumberFormat="1" applyFont="1" applyBorder="1">
      <alignment horizontal="center" vertical="center" wrapText="1"/>
    </xf>
    <xf numFmtId="4" fontId="1" fillId="0" borderId="0" xfId="1" applyNumberFormat="1">
      <alignment vertical="top" wrapText="1"/>
    </xf>
    <xf numFmtId="4" fontId="1" fillId="7" borderId="0" xfId="1" applyNumberFormat="1" applyFill="1">
      <alignment vertical="top" wrapText="1"/>
    </xf>
    <xf numFmtId="0" fontId="1" fillId="0" borderId="0" xfId="59" applyBorder="1">
      <alignment horizontal="center" vertical="center" wrapText="1"/>
    </xf>
    <xf numFmtId="0" fontId="6" fillId="0" borderId="0" xfId="60" applyBorder="1">
      <alignment horizontal="center" vertical="center" wrapText="1"/>
    </xf>
    <xf numFmtId="0" fontId="10" fillId="3" borderId="18" xfId="41" applyFont="1" applyBorder="1" applyAlignment="1">
      <alignment horizontal="center" vertical="center" wrapText="1"/>
    </xf>
    <xf numFmtId="0" fontId="10" fillId="3" borderId="19" xfId="41" applyFont="1" applyBorder="1" applyAlignment="1">
      <alignment horizontal="center" vertical="center" wrapText="1"/>
    </xf>
    <xf numFmtId="0" fontId="10" fillId="3" borderId="28" xfId="41" applyFont="1" applyBorder="1" applyAlignment="1">
      <alignment horizontal="center" vertical="center" wrapText="1"/>
    </xf>
    <xf numFmtId="0" fontId="10" fillId="2" borderId="18" xfId="51" applyFont="1" applyBorder="1" applyAlignment="1">
      <alignment horizontal="center" vertical="center" wrapText="1"/>
    </xf>
    <xf numFmtId="0" fontId="10" fillId="2" borderId="19" xfId="51" applyFont="1" applyBorder="1" applyAlignment="1">
      <alignment horizontal="center" vertical="center" wrapText="1"/>
    </xf>
    <xf numFmtId="0" fontId="10" fillId="2" borderId="28" xfId="51" applyFont="1" applyBorder="1" applyAlignment="1">
      <alignment horizontal="center" vertical="center" wrapText="1"/>
    </xf>
    <xf numFmtId="0" fontId="1" fillId="7" borderId="0" xfId="58" applyFill="1">
      <alignment horizontal="center" vertical="center" wrapText="1"/>
    </xf>
    <xf numFmtId="0" fontId="10" fillId="2" borderId="16" xfId="32" applyFont="1" applyBorder="1">
      <alignment horizontal="center" vertical="center" wrapText="1"/>
    </xf>
    <xf numFmtId="0" fontId="10" fillId="3" borderId="16" xfId="33" applyFont="1" applyBorder="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3" xfId="6" applyFont="1" applyBorder="1">
      <alignment horizontal="center" vertical="center" wrapText="1"/>
    </xf>
    <xf numFmtId="0" fontId="9" fillId="4" borderId="24" xfId="6" applyFont="1" applyBorder="1">
      <alignment horizontal="center" vertical="center" wrapText="1"/>
    </xf>
    <xf numFmtId="0" fontId="9" fillId="4" borderId="29" xfId="6" applyFont="1" applyBorder="1">
      <alignment horizontal="center" vertical="center" wrapText="1"/>
    </xf>
    <xf numFmtId="0" fontId="9" fillId="4" borderId="27" xfId="6" applyFont="1" applyBorder="1">
      <alignment horizontal="center" vertical="center" wrapText="1"/>
    </xf>
    <xf numFmtId="0" fontId="9" fillId="4" borderId="20" xfId="6" applyFont="1" applyBorder="1">
      <alignment horizontal="center" vertical="center" wrapText="1"/>
    </xf>
    <xf numFmtId="0" fontId="9" fillId="4" borderId="30" xfId="6" applyFont="1" applyBorder="1">
      <alignment horizontal="center" vertical="center" wrapText="1"/>
    </xf>
    <xf numFmtId="0" fontId="12" fillId="4" borderId="22" xfId="8" applyFont="1" applyBorder="1">
      <alignment horizontal="center" vertical="center" textRotation="90" wrapText="1"/>
    </xf>
    <xf numFmtId="0" fontId="12" fillId="4" borderId="26" xfId="8" applyFont="1" applyBorder="1">
      <alignment horizontal="center" vertical="center" textRotation="90" wrapText="1"/>
    </xf>
    <xf numFmtId="0" fontId="12" fillId="4" borderId="25" xfId="8" applyFont="1" applyBorder="1">
      <alignment horizontal="center" vertical="center" textRotation="90" wrapText="1"/>
    </xf>
    <xf numFmtId="0" fontId="12" fillId="4" borderId="31" xfId="10" applyFont="1" applyBorder="1">
      <alignment horizontal="center" vertical="center" wrapText="1"/>
    </xf>
    <xf numFmtId="0" fontId="12" fillId="4" borderId="33" xfId="10" applyFont="1" applyBorder="1">
      <alignment horizontal="center" vertical="center" wrapText="1"/>
    </xf>
    <xf numFmtId="0" fontId="12" fillId="4" borderId="35" xfId="10" applyFont="1" applyBorder="1">
      <alignment horizontal="center" vertical="center" wrapText="1"/>
    </xf>
    <xf numFmtId="0" fontId="1" fillId="0" borderId="0" xfId="1" applyAlignment="1">
      <alignment horizontal="left" vertical="top" wrapText="1"/>
    </xf>
    <xf numFmtId="0" fontId="10" fillId="2" borderId="13" xfId="20" applyFont="1" applyBorder="1">
      <alignment horizontal="center" vertical="center" wrapText="1"/>
    </xf>
    <xf numFmtId="0" fontId="10" fillId="2" borderId="25" xfId="20" applyFont="1" applyBorder="1">
      <alignment horizontal="center" vertical="center" wrapText="1"/>
    </xf>
    <xf numFmtId="0" fontId="10" fillId="2" borderId="13" xfId="19" applyFont="1" applyBorder="1">
      <alignment horizontal="center" vertical="center" wrapText="1"/>
    </xf>
    <xf numFmtId="0" fontId="10" fillId="2" borderId="25" xfId="19" applyFont="1" applyBorder="1">
      <alignment horizontal="center" vertical="center" wrapText="1"/>
    </xf>
    <xf numFmtId="0" fontId="10" fillId="2" borderId="13" xfId="18" applyFont="1" applyBorder="1">
      <alignment horizontal="center" vertical="center" wrapText="1"/>
    </xf>
    <xf numFmtId="0" fontId="10" fillId="2" borderId="25" xfId="18" applyFont="1" applyBorder="1">
      <alignment horizontal="center" vertical="center" wrapText="1"/>
    </xf>
    <xf numFmtId="0" fontId="12" fillId="4" borderId="32" xfId="10" applyFont="1" applyBorder="1">
      <alignment horizontal="center" vertical="center" wrapText="1"/>
    </xf>
    <xf numFmtId="0" fontId="12" fillId="4" borderId="34" xfId="10" applyFont="1" applyBorder="1">
      <alignment horizontal="center" vertical="center" wrapText="1"/>
    </xf>
    <xf numFmtId="0" fontId="12" fillId="4" borderId="36" xfId="10" applyFont="1" applyBorder="1">
      <alignment horizontal="center" vertical="center" wrapText="1"/>
    </xf>
    <xf numFmtId="0" fontId="12" fillId="4" borderId="37" xfId="10" applyFont="1" applyBorder="1">
      <alignment horizontal="center" vertical="center" wrapText="1"/>
    </xf>
    <xf numFmtId="0" fontId="12" fillId="4" borderId="38" xfId="10" applyFont="1" applyBorder="1">
      <alignment horizontal="center" vertical="center" wrapText="1"/>
    </xf>
    <xf numFmtId="0" fontId="12" fillId="4" borderId="39" xfId="10" applyFont="1" applyBorder="1">
      <alignment horizontal="center" vertical="center" wrapText="1"/>
    </xf>
    <xf numFmtId="0" fontId="12" fillId="4" borderId="22" xfId="7" applyFont="1" applyBorder="1">
      <alignment horizontal="center" vertical="center" wrapText="1"/>
    </xf>
    <xf numFmtId="0" fontId="12" fillId="4" borderId="26" xfId="7" applyFont="1" applyBorder="1">
      <alignment horizontal="center" vertical="center" wrapText="1"/>
    </xf>
    <xf numFmtId="0" fontId="12" fillId="4" borderId="25" xfId="7" applyFont="1" applyBorder="1">
      <alignment horizontal="center" vertical="center" wrapText="1"/>
    </xf>
    <xf numFmtId="0" fontId="4" fillId="0" borderId="0" xfId="1" applyFont="1" applyAlignment="1">
      <alignment horizontal="right" vertical="center" wrapText="1"/>
    </xf>
    <xf numFmtId="0" fontId="3" fillId="0" borderId="0" xfId="1" applyFont="1" applyAlignment="1">
      <alignment horizontal="right" vertical="center" wrapText="1"/>
    </xf>
  </cellXfs>
  <cellStyles count="61">
    <cellStyle name="Default" xfId="1" xr:uid="{00000000-0005-0000-0000-000000000000}"/>
    <cellStyle name="Įprastas" xfId="0" builtinId="0"/>
    <cellStyle name="Plm10Confirm" xfId="58" xr:uid="{00000000-0005-0000-0000-000002000000}"/>
    <cellStyle name="Plm10ConfirmA" xfId="59" xr:uid="{00000000-0005-0000-0000-000003000000}"/>
    <cellStyle name="Plm10ConfirmB" xfId="60"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0" xr:uid="{00000000-0005-0000-0000-00000A000000}"/>
    <cellStyle name="SvsDataLeafDoerIns" xfId="49" xr:uid="{00000000-0005-0000-0000-00000B000000}"/>
    <cellStyle name="SvsDataLeafLeft" xfId="35" xr:uid="{00000000-0005-0000-0000-00000C000000}"/>
    <cellStyle name="SvsDataLeafOwner" xfId="39" xr:uid="{00000000-0005-0000-0000-00000D000000}"/>
    <cellStyle name="SvsDataLvl1" xfId="32" xr:uid="{00000000-0005-0000-0000-00000E000000}"/>
    <cellStyle name="SvsDataLvl1CrtEnd" xfId="55" xr:uid="{00000000-0005-0000-0000-00000F000000}"/>
    <cellStyle name="SvsDataLvl1CrtName" xfId="52" xr:uid="{00000000-0005-0000-0000-000010000000}"/>
    <cellStyle name="SvsDataLvl1CrtStart" xfId="54" xr:uid="{00000000-0005-0000-0000-000011000000}"/>
    <cellStyle name="SvsDataLvl1Default" xfId="53" xr:uid="{00000000-0005-0000-0000-000012000000}"/>
    <cellStyle name="SvsDataLvl1Doer" xfId="57" xr:uid="{00000000-0005-0000-0000-000013000000}"/>
    <cellStyle name="SvsDataLvl1Owner" xfId="56" xr:uid="{00000000-0005-0000-0000-000014000000}"/>
    <cellStyle name="SvsDataLvl1Summary" xfId="51" xr:uid="{00000000-0005-0000-0000-000015000000}"/>
    <cellStyle name="SvsDataLvl1SummFin" xfId="50" xr:uid="{00000000-0005-0000-0000-000016000000}"/>
    <cellStyle name="SvsDataLvl2" xfId="33" xr:uid="{00000000-0005-0000-0000-000017000000}"/>
    <cellStyle name="SvsDataLvl2CrtEnd" xfId="46" xr:uid="{00000000-0005-0000-0000-000018000000}"/>
    <cellStyle name="SvsDataLvl2CrtName" xfId="43" xr:uid="{00000000-0005-0000-0000-000019000000}"/>
    <cellStyle name="SvsDataLvl2CrtStart" xfId="45" xr:uid="{00000000-0005-0000-0000-00001A000000}"/>
    <cellStyle name="SvsDataLvl2Default" xfId="44" xr:uid="{00000000-0005-0000-0000-00001B000000}"/>
    <cellStyle name="SvsDataLvl2Doer" xfId="48" xr:uid="{00000000-0005-0000-0000-00001C000000}"/>
    <cellStyle name="SvsDataLvl2Owner" xfId="47" xr:uid="{00000000-0005-0000-0000-00001D000000}"/>
    <cellStyle name="SvsDataLvl2Summary" xfId="41" xr:uid="{00000000-0005-0000-0000-00001E000000}"/>
    <cellStyle name="SvsDataLvl2SummFin" xfId="42" xr:uid="{00000000-0005-0000-0000-00001F000000}"/>
    <cellStyle name="SvsHdrColnum" xfId="30" xr:uid="{00000000-0005-0000-0000-000020000000}"/>
    <cellStyle name="SvsHdrColnumFirst" xfId="29" xr:uid="{00000000-0005-0000-0000-000021000000}"/>
    <cellStyle name="SvsHdrColnumLast" xfId="31" xr:uid="{00000000-0005-0000-0000-000022000000}"/>
    <cellStyle name="SvsHdrCrt" xfId="11" xr:uid="{00000000-0005-0000-0000-000023000000}"/>
    <cellStyle name="SvsHdrCrtDates" xfId="15" xr:uid="{00000000-0005-0000-0000-000024000000}"/>
    <cellStyle name="SvsHdrCrtDescFields" xfId="14" xr:uid="{00000000-0005-0000-0000-000025000000}"/>
    <cellStyle name="SvsHdrCrtDiff" xfId="27" xr:uid="{00000000-0005-0000-0000-000026000000}"/>
    <cellStyle name="SvsHdrCrtEnd" xfId="25" xr:uid="{00000000-0005-0000-0000-000027000000}"/>
    <cellStyle name="SvsHdrCrtName" xfId="13" xr:uid="{00000000-0005-0000-0000-000028000000}"/>
    <cellStyle name="SvsHdrCrtStart" xfId="24" xr:uid="{00000000-0005-0000-0000-000029000000}"/>
    <cellStyle name="SvsHdrFin" xfId="22" xr:uid="{00000000-0005-0000-0000-00002A000000}"/>
    <cellStyle name="SvsHdrFinCurYear" xfId="9" xr:uid="{00000000-0005-0000-0000-00002B000000}"/>
    <cellStyle name="SvsHdrFinsalt" xfId="8" xr:uid="{00000000-0005-0000-0000-00002C000000}"/>
    <cellStyle name="SvsHdrFinSum" xfId="23" xr:uid="{00000000-0005-0000-0000-00002D000000}"/>
    <cellStyle name="SvsHdrFinTitle" xfId="10" xr:uid="{00000000-0005-0000-0000-00002E000000}"/>
    <cellStyle name="SvsHdrFinUom" xfId="26" xr:uid="{00000000-0005-0000-0000-00002F000000}"/>
    <cellStyle name="SvsHdrLeaf" xfId="6" xr:uid="{00000000-0005-0000-0000-000030000000}"/>
    <cellStyle name="SvsHdrLeafDesc" xfId="20" xr:uid="{00000000-0005-0000-0000-000031000000}"/>
    <cellStyle name="SvsHdrLeafName" xfId="19" xr:uid="{00000000-0005-0000-0000-000032000000}"/>
    <cellStyle name="SvsHdrLeafNr" xfId="18" xr:uid="{00000000-0005-0000-0000-000033000000}"/>
    <cellStyle name="SvsHdrLevelName1" xfId="4" xr:uid="{00000000-0005-0000-0000-000034000000}"/>
    <cellStyle name="SvsHdrLevelName2" xfId="5" xr:uid="{00000000-0005-0000-0000-000035000000}"/>
    <cellStyle name="SvsHdrPeriod" xfId="7" xr:uid="{00000000-0005-0000-0000-000036000000}"/>
    <cellStyle name="SvsHdrPeriodDates" xfId="21" xr:uid="{00000000-0005-0000-0000-000037000000}"/>
    <cellStyle name="SvsHdrRespDoer" xfId="17" xr:uid="{00000000-0005-0000-0000-000038000000}"/>
    <cellStyle name="SvsHdrRespHdr" xfId="12" xr:uid="{00000000-0005-0000-0000-000039000000}"/>
    <cellStyle name="SvsHdrRespOwner" xfId="16" xr:uid="{00000000-0005-0000-0000-00003A000000}"/>
    <cellStyle name="SvsHdrRespOwnerIns" xfId="28" xr:uid="{00000000-0005-0000-0000-00003B000000}"/>
    <cellStyle name="SvsHeader" xfId="3" xr:uid="{00000000-0005-0000-0000-00003C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6"/>
  <sheetViews>
    <sheetView tabSelected="1" zoomScaleNormal="100" workbookViewId="0">
      <selection activeCell="J2" sqref="J2:K2"/>
    </sheetView>
  </sheetViews>
  <sheetFormatPr defaultColWidth="9.44140625" defaultRowHeight="12" customHeight="1" x14ac:dyDescent="0.3"/>
  <cols>
    <col min="1" max="1" width="6.5546875" style="1" customWidth="1"/>
    <col min="2" max="2" width="8" style="1" customWidth="1"/>
    <col min="3" max="3" width="13.5546875" style="1" customWidth="1"/>
    <col min="4" max="4" width="38.109375" style="1" customWidth="1"/>
    <col min="5" max="5" width="34.5546875" style="1" customWidth="1"/>
    <col min="6" max="6" width="11.44140625" style="1" customWidth="1"/>
    <col min="7" max="7" width="12.33203125" style="1" customWidth="1"/>
    <col min="8" max="8" width="13.21875" style="1" customWidth="1"/>
    <col min="9" max="9" width="17.6640625" style="1" customWidth="1"/>
    <col min="10" max="10" width="18.44140625" style="1" customWidth="1"/>
    <col min="11" max="11" width="21.21875" style="1" customWidth="1"/>
    <col min="12" max="16384" width="9.44140625" style="1"/>
  </cols>
  <sheetData>
    <row r="2" spans="1:11" ht="70.5" customHeight="1" x14ac:dyDescent="0.3">
      <c r="J2" s="52" t="s">
        <v>144</v>
      </c>
      <c r="K2" s="52"/>
    </row>
    <row r="3" spans="1:11" ht="46.5" customHeight="1" x14ac:dyDescent="0.3">
      <c r="C3" s="68" t="s">
        <v>143</v>
      </c>
      <c r="D3" s="69"/>
      <c r="E3" s="69"/>
      <c r="F3" s="69"/>
      <c r="G3" s="69"/>
      <c r="H3" s="69"/>
      <c r="I3" s="69"/>
      <c r="J3" s="69"/>
      <c r="K3" s="69"/>
    </row>
    <row r="4" spans="1:11" ht="28.95" customHeight="1" x14ac:dyDescent="0.3">
      <c r="A4" s="2"/>
      <c r="B4" s="2"/>
      <c r="C4" s="69"/>
      <c r="D4" s="69"/>
      <c r="E4" s="69"/>
      <c r="F4" s="69"/>
      <c r="G4" s="69"/>
      <c r="H4" s="69"/>
      <c r="I4" s="69"/>
      <c r="J4" s="69"/>
      <c r="K4" s="69"/>
    </row>
    <row r="5" spans="1:11" ht="12.75" customHeight="1" thickBot="1" x14ac:dyDescent="0.35"/>
    <row r="6" spans="1:11" ht="20.25" customHeight="1" thickBot="1" x14ac:dyDescent="0.35">
      <c r="A6" s="38" t="s">
        <v>0</v>
      </c>
      <c r="B6" s="39" t="s">
        <v>1</v>
      </c>
      <c r="C6" s="40" t="s">
        <v>2</v>
      </c>
      <c r="D6" s="41"/>
      <c r="E6" s="42"/>
      <c r="F6" s="65" t="s">
        <v>3</v>
      </c>
      <c r="G6" s="46" t="s">
        <v>4</v>
      </c>
      <c r="H6" s="46" t="s">
        <v>5</v>
      </c>
      <c r="I6" s="49" t="s">
        <v>6</v>
      </c>
      <c r="J6" s="62" t="s">
        <v>7</v>
      </c>
      <c r="K6" s="59" t="s">
        <v>8</v>
      </c>
    </row>
    <row r="7" spans="1:11" ht="20.25" customHeight="1" thickBot="1" x14ac:dyDescent="0.35">
      <c r="A7" s="38"/>
      <c r="B7" s="39"/>
      <c r="C7" s="43"/>
      <c r="D7" s="44"/>
      <c r="E7" s="45"/>
      <c r="F7" s="66"/>
      <c r="G7" s="47"/>
      <c r="H7" s="47"/>
      <c r="I7" s="50"/>
      <c r="J7" s="63"/>
      <c r="K7" s="60"/>
    </row>
    <row r="8" spans="1:11" ht="24.75" customHeight="1" thickBot="1" x14ac:dyDescent="0.35">
      <c r="A8" s="38"/>
      <c r="B8" s="39"/>
      <c r="C8" s="57" t="s">
        <v>9</v>
      </c>
      <c r="D8" s="55" t="s">
        <v>10</v>
      </c>
      <c r="E8" s="53" t="s">
        <v>11</v>
      </c>
      <c r="F8" s="66"/>
      <c r="G8" s="47"/>
      <c r="H8" s="47"/>
      <c r="I8" s="51"/>
      <c r="J8" s="64"/>
      <c r="K8" s="61"/>
    </row>
    <row r="9" spans="1:11" ht="14.25" customHeight="1" x14ac:dyDescent="0.3">
      <c r="A9" s="38"/>
      <c r="B9" s="39"/>
      <c r="C9" s="58"/>
      <c r="D9" s="56"/>
      <c r="E9" s="54"/>
      <c r="F9" s="67"/>
      <c r="G9" s="48"/>
      <c r="H9" s="48"/>
      <c r="I9" s="8" t="s">
        <v>12</v>
      </c>
      <c r="J9" s="8" t="s">
        <v>12</v>
      </c>
      <c r="K9" s="8" t="s">
        <v>12</v>
      </c>
    </row>
    <row r="10" spans="1:11" ht="10.35" customHeight="1" x14ac:dyDescent="0.3">
      <c r="A10" s="3">
        <v>1</v>
      </c>
      <c r="B10" s="4">
        <v>2</v>
      </c>
      <c r="C10" s="4">
        <v>3</v>
      </c>
      <c r="D10" s="4">
        <v>4</v>
      </c>
      <c r="E10" s="4">
        <v>5</v>
      </c>
      <c r="F10" s="4">
        <v>6</v>
      </c>
      <c r="G10" s="4">
        <v>7</v>
      </c>
      <c r="H10" s="4">
        <v>8</v>
      </c>
      <c r="I10" s="4">
        <v>9</v>
      </c>
      <c r="J10" s="4">
        <v>10</v>
      </c>
      <c r="K10" s="4">
        <v>11</v>
      </c>
    </row>
    <row r="11" spans="1:11" ht="81.75" customHeight="1" x14ac:dyDescent="0.3">
      <c r="A11" s="36" t="s">
        <v>13</v>
      </c>
      <c r="B11" s="37" t="s">
        <v>14</v>
      </c>
      <c r="C11" s="10" t="s">
        <v>15</v>
      </c>
      <c r="D11" s="12" t="s">
        <v>16</v>
      </c>
      <c r="E11" s="12" t="s">
        <v>17</v>
      </c>
      <c r="F11" s="11" t="s">
        <v>18</v>
      </c>
      <c r="G11" s="10" t="s">
        <v>19</v>
      </c>
      <c r="H11" s="10" t="s">
        <v>20</v>
      </c>
      <c r="I11" s="9">
        <v>5000</v>
      </c>
      <c r="J11" s="9">
        <f>(52000+5723600)/1000</f>
        <v>5775.6</v>
      </c>
      <c r="K11" s="9">
        <f>(52000+5693395.08)/1000</f>
        <v>5745.3950800000002</v>
      </c>
    </row>
    <row r="12" spans="1:11" ht="87" customHeight="1" x14ac:dyDescent="0.3">
      <c r="A12" s="36"/>
      <c r="B12" s="37"/>
      <c r="C12" s="10" t="s">
        <v>21</v>
      </c>
      <c r="D12" s="13" t="s">
        <v>22</v>
      </c>
      <c r="E12" s="13" t="s">
        <v>23</v>
      </c>
      <c r="F12" s="11" t="s">
        <v>24</v>
      </c>
      <c r="G12" s="10" t="s">
        <v>25</v>
      </c>
      <c r="H12" s="10" t="s">
        <v>20</v>
      </c>
      <c r="I12" s="9">
        <v>200</v>
      </c>
      <c r="J12" s="9">
        <f>(150000)/1000</f>
        <v>150</v>
      </c>
      <c r="K12" s="9">
        <v>107.1</v>
      </c>
    </row>
    <row r="13" spans="1:11" ht="23.25" customHeight="1" x14ac:dyDescent="0.3">
      <c r="A13" s="36"/>
      <c r="B13" s="37"/>
      <c r="C13" s="29" t="s">
        <v>26</v>
      </c>
      <c r="D13" s="30"/>
      <c r="E13" s="30"/>
      <c r="F13" s="30"/>
      <c r="G13" s="30"/>
      <c r="H13" s="31"/>
      <c r="I13" s="5">
        <f>SUM(I11:I12)</f>
        <v>5200</v>
      </c>
      <c r="J13" s="5">
        <f t="shared" ref="J13:K13" si="0">SUM(J11:J12)</f>
        <v>5925.6</v>
      </c>
      <c r="K13" s="5">
        <f t="shared" si="0"/>
        <v>5852.4950800000006</v>
      </c>
    </row>
    <row r="14" spans="1:11" ht="48" customHeight="1" x14ac:dyDescent="0.3">
      <c r="A14" s="36"/>
      <c r="B14" s="37"/>
      <c r="C14" s="10" t="s">
        <v>27</v>
      </c>
      <c r="D14" s="14" t="s">
        <v>28</v>
      </c>
      <c r="E14" s="12" t="s">
        <v>29</v>
      </c>
      <c r="F14" s="11" t="s">
        <v>30</v>
      </c>
      <c r="G14" s="10" t="s">
        <v>31</v>
      </c>
      <c r="H14" s="10" t="s">
        <v>20</v>
      </c>
      <c r="I14" s="9">
        <v>0</v>
      </c>
      <c r="J14" s="9">
        <f>(1700)/1000</f>
        <v>1.7</v>
      </c>
      <c r="K14" s="9">
        <f>0</f>
        <v>0</v>
      </c>
    </row>
    <row r="15" spans="1:11" ht="41.1" customHeight="1" x14ac:dyDescent="0.3">
      <c r="A15" s="36"/>
      <c r="B15" s="37"/>
      <c r="C15" s="10" t="s">
        <v>32</v>
      </c>
      <c r="D15" s="14" t="s">
        <v>33</v>
      </c>
      <c r="E15" s="12" t="s">
        <v>34</v>
      </c>
      <c r="F15" s="11" t="s">
        <v>35</v>
      </c>
      <c r="G15" s="10" t="s">
        <v>25</v>
      </c>
      <c r="H15" s="10" t="s">
        <v>20</v>
      </c>
      <c r="I15" s="9">
        <v>20</v>
      </c>
      <c r="J15" s="16">
        <v>0</v>
      </c>
      <c r="K15" s="16">
        <v>0</v>
      </c>
    </row>
    <row r="16" spans="1:11" ht="96" customHeight="1" x14ac:dyDescent="0.3">
      <c r="A16" s="36"/>
      <c r="B16" s="37"/>
      <c r="C16" s="20" t="s">
        <v>36</v>
      </c>
      <c r="D16" s="22" t="s">
        <v>37</v>
      </c>
      <c r="E16" s="13" t="s">
        <v>38</v>
      </c>
      <c r="F16" s="11" t="s">
        <v>39</v>
      </c>
      <c r="G16" s="20" t="s">
        <v>25</v>
      </c>
      <c r="H16" s="20" t="s">
        <v>20</v>
      </c>
      <c r="I16" s="17">
        <v>1370</v>
      </c>
      <c r="J16" s="17">
        <f>(1003000)/1000</f>
        <v>1003</v>
      </c>
      <c r="K16" s="17">
        <v>1003</v>
      </c>
    </row>
    <row r="17" spans="1:12" ht="25.5" customHeight="1" x14ac:dyDescent="0.3">
      <c r="A17" s="36"/>
      <c r="B17" s="37"/>
      <c r="C17" s="10" t="s">
        <v>40</v>
      </c>
      <c r="D17" s="14" t="s">
        <v>41</v>
      </c>
      <c r="E17" s="12" t="s">
        <v>34</v>
      </c>
      <c r="F17" s="11" t="s">
        <v>42</v>
      </c>
      <c r="G17" s="10" t="s">
        <v>25</v>
      </c>
      <c r="H17" s="10" t="s">
        <v>20</v>
      </c>
      <c r="I17" s="9">
        <v>100</v>
      </c>
      <c r="J17" s="16">
        <v>0</v>
      </c>
      <c r="K17" s="16">
        <v>0</v>
      </c>
    </row>
    <row r="18" spans="1:12" ht="74.099999999999994" customHeight="1" x14ac:dyDescent="0.3">
      <c r="A18" s="36"/>
      <c r="B18" s="37"/>
      <c r="C18" s="10" t="s">
        <v>43</v>
      </c>
      <c r="D18" s="12" t="s">
        <v>44</v>
      </c>
      <c r="E18" s="12" t="s">
        <v>45</v>
      </c>
      <c r="F18" s="11" t="s">
        <v>39</v>
      </c>
      <c r="G18" s="10" t="s">
        <v>25</v>
      </c>
      <c r="H18" s="10" t="s">
        <v>20</v>
      </c>
      <c r="I18" s="9">
        <v>0</v>
      </c>
      <c r="J18" s="9">
        <v>0</v>
      </c>
      <c r="K18" s="9">
        <v>0</v>
      </c>
    </row>
    <row r="19" spans="1:12" ht="45.75" customHeight="1" x14ac:dyDescent="0.3">
      <c r="A19" s="36"/>
      <c r="B19" s="37"/>
      <c r="C19" s="10" t="s">
        <v>46</v>
      </c>
      <c r="D19" s="12" t="s">
        <v>47</v>
      </c>
      <c r="E19" s="12" t="s">
        <v>48</v>
      </c>
      <c r="F19" s="11" t="s">
        <v>49</v>
      </c>
      <c r="G19" s="10" t="s">
        <v>50</v>
      </c>
      <c r="H19" s="10" t="s">
        <v>20</v>
      </c>
      <c r="I19" s="9">
        <v>0</v>
      </c>
      <c r="J19" s="9">
        <v>0</v>
      </c>
      <c r="K19" s="9">
        <v>0</v>
      </c>
    </row>
    <row r="20" spans="1:12" ht="100.5" customHeight="1" x14ac:dyDescent="0.3">
      <c r="A20" s="36"/>
      <c r="B20" s="37"/>
      <c r="C20" s="10" t="s">
        <v>51</v>
      </c>
      <c r="D20" s="12" t="s">
        <v>52</v>
      </c>
      <c r="E20" s="12" t="s">
        <v>53</v>
      </c>
      <c r="F20" s="11" t="s">
        <v>39</v>
      </c>
      <c r="G20" s="10" t="s">
        <v>50</v>
      </c>
      <c r="H20" s="10" t="s">
        <v>20</v>
      </c>
      <c r="I20" s="9">
        <v>1200</v>
      </c>
      <c r="J20" s="9">
        <f>(1000000)/1000</f>
        <v>1000</v>
      </c>
      <c r="K20" s="9">
        <v>999.3</v>
      </c>
    </row>
    <row r="21" spans="1:12" ht="58.35" customHeight="1" x14ac:dyDescent="0.3">
      <c r="A21" s="36"/>
      <c r="B21" s="37"/>
      <c r="C21" s="10" t="s">
        <v>54</v>
      </c>
      <c r="D21" s="14" t="s">
        <v>55</v>
      </c>
      <c r="E21" s="12" t="s">
        <v>56</v>
      </c>
      <c r="F21" s="11" t="s">
        <v>39</v>
      </c>
      <c r="G21" s="10" t="s">
        <v>50</v>
      </c>
      <c r="H21" s="10" t="s">
        <v>20</v>
      </c>
      <c r="I21" s="9">
        <v>1250</v>
      </c>
      <c r="J21" s="9">
        <f>(997000)/1000</f>
        <v>997</v>
      </c>
      <c r="K21" s="9">
        <v>945.4</v>
      </c>
    </row>
    <row r="22" spans="1:12" ht="64.5" customHeight="1" x14ac:dyDescent="0.3">
      <c r="A22" s="36"/>
      <c r="B22" s="37"/>
      <c r="C22" s="10" t="s">
        <v>57</v>
      </c>
      <c r="D22" s="12" t="s">
        <v>58</v>
      </c>
      <c r="E22" s="12" t="s">
        <v>59</v>
      </c>
      <c r="F22" s="11" t="s">
        <v>60</v>
      </c>
      <c r="G22" s="10" t="s">
        <v>50</v>
      </c>
      <c r="H22" s="10" t="s">
        <v>20</v>
      </c>
      <c r="I22" s="9">
        <v>0</v>
      </c>
      <c r="J22" s="9">
        <v>0</v>
      </c>
      <c r="K22" s="9">
        <v>0</v>
      </c>
    </row>
    <row r="23" spans="1:12" ht="88.5" customHeight="1" x14ac:dyDescent="0.3">
      <c r="A23" s="36"/>
      <c r="B23" s="37"/>
      <c r="C23" s="10" t="s">
        <v>61</v>
      </c>
      <c r="D23" s="12" t="s">
        <v>62</v>
      </c>
      <c r="E23" s="12" t="s">
        <v>34</v>
      </c>
      <c r="F23" s="11" t="s">
        <v>49</v>
      </c>
      <c r="G23" s="10" t="s">
        <v>50</v>
      </c>
      <c r="H23" s="10" t="s">
        <v>20</v>
      </c>
      <c r="I23" s="9">
        <v>0</v>
      </c>
      <c r="J23" s="9">
        <v>0</v>
      </c>
      <c r="K23" s="9">
        <v>0</v>
      </c>
    </row>
    <row r="24" spans="1:12" ht="58.35" customHeight="1" x14ac:dyDescent="0.3">
      <c r="A24" s="36"/>
      <c r="B24" s="37"/>
      <c r="C24" s="10" t="s">
        <v>63</v>
      </c>
      <c r="D24" s="13" t="s">
        <v>64</v>
      </c>
      <c r="E24" s="13" t="s">
        <v>65</v>
      </c>
      <c r="F24" s="11" t="s">
        <v>39</v>
      </c>
      <c r="G24" s="10" t="s">
        <v>50</v>
      </c>
      <c r="H24" s="10" t="s">
        <v>20</v>
      </c>
      <c r="I24" s="17">
        <v>0</v>
      </c>
      <c r="J24" s="17">
        <v>0</v>
      </c>
      <c r="K24" s="17">
        <v>0</v>
      </c>
    </row>
    <row r="25" spans="1:12" ht="20.100000000000001" customHeight="1" x14ac:dyDescent="0.3">
      <c r="A25" s="36"/>
      <c r="B25" s="37"/>
      <c r="C25" s="29" t="s">
        <v>66</v>
      </c>
      <c r="D25" s="30"/>
      <c r="E25" s="30"/>
      <c r="F25" s="30"/>
      <c r="G25" s="30"/>
      <c r="H25" s="31"/>
      <c r="I25" s="6">
        <f>SUM(I14:I24)</f>
        <v>3940</v>
      </c>
      <c r="J25" s="6">
        <f t="shared" ref="J25:K25" si="1">SUM(J14:J24)</f>
        <v>3001.7</v>
      </c>
      <c r="K25" s="6">
        <f t="shared" si="1"/>
        <v>2947.7</v>
      </c>
    </row>
    <row r="26" spans="1:12" ht="45.75" customHeight="1" x14ac:dyDescent="0.3">
      <c r="A26" s="36"/>
      <c r="B26" s="37" t="s">
        <v>67</v>
      </c>
      <c r="C26" s="10" t="s">
        <v>68</v>
      </c>
      <c r="D26" s="12" t="s">
        <v>69</v>
      </c>
      <c r="E26" s="12" t="s">
        <v>70</v>
      </c>
      <c r="F26" s="11" t="s">
        <v>24</v>
      </c>
      <c r="G26" s="10" t="s">
        <v>71</v>
      </c>
      <c r="H26" s="10" t="s">
        <v>72</v>
      </c>
      <c r="I26" s="9">
        <v>1010.6</v>
      </c>
      <c r="J26" s="9">
        <v>2648.2</v>
      </c>
      <c r="K26" s="9">
        <v>2500.1</v>
      </c>
    </row>
    <row r="27" spans="1:12" ht="37.5" customHeight="1" x14ac:dyDescent="0.3">
      <c r="A27" s="36"/>
      <c r="B27" s="37"/>
      <c r="C27" s="10" t="s">
        <v>73</v>
      </c>
      <c r="D27" s="12" t="s">
        <v>74</v>
      </c>
      <c r="E27" s="12" t="s">
        <v>75</v>
      </c>
      <c r="F27" s="11" t="s">
        <v>24</v>
      </c>
      <c r="G27" s="10" t="s">
        <v>71</v>
      </c>
      <c r="H27" s="10" t="s">
        <v>20</v>
      </c>
      <c r="I27" s="9">
        <v>1889.4</v>
      </c>
      <c r="J27" s="9">
        <v>0</v>
      </c>
      <c r="K27" s="9">
        <v>0</v>
      </c>
    </row>
    <row r="28" spans="1:12" ht="63.75" customHeight="1" x14ac:dyDescent="0.3">
      <c r="A28" s="36"/>
      <c r="B28" s="37"/>
      <c r="C28" s="18" t="s">
        <v>76</v>
      </c>
      <c r="D28" s="19" t="s">
        <v>77</v>
      </c>
      <c r="E28" s="19" t="s">
        <v>78</v>
      </c>
      <c r="F28" s="11" t="s">
        <v>79</v>
      </c>
      <c r="G28" s="18" t="s">
        <v>31</v>
      </c>
      <c r="H28" s="18" t="s">
        <v>20</v>
      </c>
      <c r="I28" s="9">
        <v>2500</v>
      </c>
      <c r="J28" s="9">
        <f>3693800/1000</f>
        <v>3693.8</v>
      </c>
      <c r="K28" s="9">
        <v>3608.5</v>
      </c>
      <c r="L28" s="23"/>
    </row>
    <row r="29" spans="1:12" ht="23.25" customHeight="1" x14ac:dyDescent="0.3">
      <c r="A29" s="36"/>
      <c r="B29" s="37"/>
      <c r="C29" s="29" t="s">
        <v>80</v>
      </c>
      <c r="D29" s="30"/>
      <c r="E29" s="30"/>
      <c r="F29" s="30"/>
      <c r="G29" s="30"/>
      <c r="H29" s="31"/>
      <c r="I29" s="5">
        <f>SUM(I26:I28)</f>
        <v>5400</v>
      </c>
      <c r="J29" s="5">
        <f t="shared" ref="J29:K29" si="2">SUM(J26:J28)</f>
        <v>6342</v>
      </c>
      <c r="K29" s="5">
        <f t="shared" si="2"/>
        <v>6108.6</v>
      </c>
    </row>
    <row r="30" spans="1:12" ht="83.1" customHeight="1" x14ac:dyDescent="0.3">
      <c r="A30" s="36"/>
      <c r="B30" s="37" t="s">
        <v>81</v>
      </c>
      <c r="C30" s="20" t="s">
        <v>82</v>
      </c>
      <c r="D30" s="13" t="s">
        <v>83</v>
      </c>
      <c r="E30" s="13" t="s">
        <v>84</v>
      </c>
      <c r="F30" s="11" t="s">
        <v>85</v>
      </c>
      <c r="G30" s="20" t="s">
        <v>31</v>
      </c>
      <c r="H30" s="20" t="s">
        <v>20</v>
      </c>
      <c r="I30" s="17">
        <v>0</v>
      </c>
      <c r="J30" s="17">
        <v>0</v>
      </c>
      <c r="K30" s="17">
        <v>0</v>
      </c>
      <c r="L30" s="23"/>
    </row>
    <row r="31" spans="1:12" ht="83.1" customHeight="1" x14ac:dyDescent="0.3">
      <c r="A31" s="36"/>
      <c r="B31" s="37"/>
      <c r="C31" s="20" t="s">
        <v>86</v>
      </c>
      <c r="D31" s="13" t="s">
        <v>87</v>
      </c>
      <c r="E31" s="13" t="s">
        <v>88</v>
      </c>
      <c r="F31" s="11" t="s">
        <v>89</v>
      </c>
      <c r="G31" s="20" t="s">
        <v>31</v>
      </c>
      <c r="H31" s="20" t="s">
        <v>20</v>
      </c>
      <c r="I31" s="17">
        <v>0</v>
      </c>
      <c r="J31" s="17">
        <f>(37700)/1000</f>
        <v>37.700000000000003</v>
      </c>
      <c r="K31" s="24">
        <f>0</f>
        <v>0</v>
      </c>
      <c r="L31" s="23"/>
    </row>
    <row r="32" spans="1:12" ht="69" customHeight="1" x14ac:dyDescent="0.3">
      <c r="A32" s="36"/>
      <c r="B32" s="37"/>
      <c r="C32" s="21" t="s">
        <v>90</v>
      </c>
      <c r="D32" s="15" t="s">
        <v>91</v>
      </c>
      <c r="E32" s="15" t="s">
        <v>92</v>
      </c>
      <c r="F32" s="11" t="s">
        <v>93</v>
      </c>
      <c r="G32" s="15" t="s">
        <v>94</v>
      </c>
      <c r="H32" s="15" t="s">
        <v>20</v>
      </c>
      <c r="I32" s="16">
        <v>218</v>
      </c>
      <c r="J32" s="16">
        <f>(147400+68500)/1000</f>
        <v>215.9</v>
      </c>
      <c r="K32" s="16">
        <v>215.7</v>
      </c>
    </row>
    <row r="33" spans="1:11" s="23" customFormat="1" ht="103.35" customHeight="1" x14ac:dyDescent="0.3">
      <c r="A33" s="36"/>
      <c r="B33" s="37"/>
      <c r="C33" s="21" t="s">
        <v>95</v>
      </c>
      <c r="D33" s="15" t="s">
        <v>96</v>
      </c>
      <c r="E33" s="15" t="s">
        <v>97</v>
      </c>
      <c r="F33" s="11" t="s">
        <v>98</v>
      </c>
      <c r="G33" s="15" t="s">
        <v>99</v>
      </c>
      <c r="H33" s="15" t="s">
        <v>20</v>
      </c>
      <c r="I33" s="9">
        <v>64</v>
      </c>
      <c r="J33" s="9">
        <v>0</v>
      </c>
      <c r="K33" s="9">
        <v>0</v>
      </c>
    </row>
    <row r="34" spans="1:11" s="23" customFormat="1" ht="112.5" customHeight="1" x14ac:dyDescent="0.3">
      <c r="A34" s="36"/>
      <c r="B34" s="37"/>
      <c r="C34" s="21" t="s">
        <v>100</v>
      </c>
      <c r="D34" s="15" t="s">
        <v>101</v>
      </c>
      <c r="E34" s="15" t="s">
        <v>102</v>
      </c>
      <c r="F34" s="11" t="s">
        <v>103</v>
      </c>
      <c r="G34" s="15" t="s">
        <v>104</v>
      </c>
      <c r="H34" s="15" t="s">
        <v>20</v>
      </c>
      <c r="I34" s="9">
        <v>0</v>
      </c>
      <c r="J34" s="9">
        <v>0</v>
      </c>
      <c r="K34" s="9">
        <v>0</v>
      </c>
    </row>
    <row r="35" spans="1:11" s="23" customFormat="1" ht="108.75" customHeight="1" x14ac:dyDescent="0.3">
      <c r="A35" s="36"/>
      <c r="B35" s="37"/>
      <c r="C35" s="21" t="s">
        <v>105</v>
      </c>
      <c r="D35" s="15" t="s">
        <v>106</v>
      </c>
      <c r="E35" s="15" t="s">
        <v>107</v>
      </c>
      <c r="F35" s="11" t="s">
        <v>108</v>
      </c>
      <c r="G35" s="15" t="s">
        <v>104</v>
      </c>
      <c r="H35" s="15" t="s">
        <v>20</v>
      </c>
      <c r="I35" s="9">
        <v>50</v>
      </c>
      <c r="J35" s="9">
        <v>0</v>
      </c>
      <c r="K35" s="9">
        <v>0</v>
      </c>
    </row>
    <row r="36" spans="1:11" s="23" customFormat="1" ht="61.5" customHeight="1" x14ac:dyDescent="0.3">
      <c r="A36" s="36"/>
      <c r="B36" s="37"/>
      <c r="C36" s="21" t="s">
        <v>109</v>
      </c>
      <c r="D36" s="15" t="s">
        <v>110</v>
      </c>
      <c r="E36" s="15" t="s">
        <v>111</v>
      </c>
      <c r="F36" s="11" t="s">
        <v>108</v>
      </c>
      <c r="G36" s="15" t="s">
        <v>104</v>
      </c>
      <c r="H36" s="15" t="s">
        <v>20</v>
      </c>
      <c r="I36" s="9">
        <v>250</v>
      </c>
      <c r="J36" s="9">
        <f>(250000)/1000</f>
        <v>250</v>
      </c>
      <c r="K36" s="9">
        <f>0</f>
        <v>0</v>
      </c>
    </row>
    <row r="37" spans="1:11" s="23" customFormat="1" ht="141" customHeight="1" x14ac:dyDescent="0.3">
      <c r="A37" s="36"/>
      <c r="B37" s="37"/>
      <c r="C37" s="21" t="s">
        <v>112</v>
      </c>
      <c r="D37" s="15" t="s">
        <v>113</v>
      </c>
      <c r="E37" s="15" t="s">
        <v>114</v>
      </c>
      <c r="F37" s="11" t="s">
        <v>115</v>
      </c>
      <c r="G37" s="15" t="s">
        <v>104</v>
      </c>
      <c r="H37" s="15" t="s">
        <v>20</v>
      </c>
      <c r="I37" s="9">
        <v>50</v>
      </c>
      <c r="J37" s="9">
        <v>0</v>
      </c>
      <c r="K37" s="9">
        <v>0</v>
      </c>
    </row>
    <row r="38" spans="1:11" s="23" customFormat="1" ht="64.5" customHeight="1" x14ac:dyDescent="0.3">
      <c r="A38" s="36"/>
      <c r="B38" s="37"/>
      <c r="C38" s="21" t="s">
        <v>116</v>
      </c>
      <c r="D38" s="15" t="s">
        <v>117</v>
      </c>
      <c r="E38" s="15" t="s">
        <v>118</v>
      </c>
      <c r="F38" s="11" t="s">
        <v>119</v>
      </c>
      <c r="G38" s="15" t="s">
        <v>104</v>
      </c>
      <c r="H38" s="15" t="s">
        <v>20</v>
      </c>
      <c r="I38" s="9">
        <v>0</v>
      </c>
      <c r="J38" s="9">
        <v>0</v>
      </c>
      <c r="K38" s="9">
        <v>0</v>
      </c>
    </row>
    <row r="39" spans="1:11" s="23" customFormat="1" ht="85.5" customHeight="1" x14ac:dyDescent="0.3">
      <c r="A39" s="36"/>
      <c r="B39" s="37"/>
      <c r="C39" s="21" t="s">
        <v>120</v>
      </c>
      <c r="D39" s="15" t="s">
        <v>121</v>
      </c>
      <c r="E39" s="15" t="s">
        <v>122</v>
      </c>
      <c r="F39" s="11" t="s">
        <v>123</v>
      </c>
      <c r="G39" s="15" t="s">
        <v>104</v>
      </c>
      <c r="H39" s="15" t="s">
        <v>20</v>
      </c>
      <c r="I39" s="9">
        <v>50</v>
      </c>
      <c r="J39" s="9">
        <v>0</v>
      </c>
      <c r="K39" s="9">
        <v>0</v>
      </c>
    </row>
    <row r="40" spans="1:11" s="23" customFormat="1" ht="56.85" customHeight="1" x14ac:dyDescent="0.3">
      <c r="A40" s="36"/>
      <c r="B40" s="37"/>
      <c r="C40" s="21" t="s">
        <v>124</v>
      </c>
      <c r="D40" s="15" t="s">
        <v>125</v>
      </c>
      <c r="E40" s="15" t="s">
        <v>126</v>
      </c>
      <c r="F40" s="11" t="s">
        <v>127</v>
      </c>
      <c r="G40" s="15" t="s">
        <v>104</v>
      </c>
      <c r="H40" s="15" t="s">
        <v>20</v>
      </c>
      <c r="I40" s="9">
        <v>0</v>
      </c>
      <c r="J40" s="9">
        <v>0</v>
      </c>
      <c r="K40" s="9">
        <v>0</v>
      </c>
    </row>
    <row r="41" spans="1:11" s="23" customFormat="1" ht="130.35" customHeight="1" x14ac:dyDescent="0.3">
      <c r="A41" s="36"/>
      <c r="B41" s="37"/>
      <c r="C41" s="21" t="s">
        <v>128</v>
      </c>
      <c r="D41" s="15" t="s">
        <v>129</v>
      </c>
      <c r="E41" s="15" t="s">
        <v>130</v>
      </c>
      <c r="F41" s="11" t="s">
        <v>131</v>
      </c>
      <c r="G41" s="15" t="s">
        <v>104</v>
      </c>
      <c r="H41" s="15" t="s">
        <v>20</v>
      </c>
      <c r="I41" s="9">
        <v>50</v>
      </c>
      <c r="J41" s="9">
        <v>0</v>
      </c>
      <c r="K41" s="9">
        <v>0</v>
      </c>
    </row>
    <row r="42" spans="1:11" s="23" customFormat="1" ht="87" customHeight="1" x14ac:dyDescent="0.3">
      <c r="A42" s="36"/>
      <c r="B42" s="37"/>
      <c r="C42" s="10" t="s">
        <v>132</v>
      </c>
      <c r="D42" s="13" t="s">
        <v>133</v>
      </c>
      <c r="E42" s="13" t="s">
        <v>134</v>
      </c>
      <c r="F42" s="11" t="s">
        <v>135</v>
      </c>
      <c r="G42" s="10" t="s">
        <v>104</v>
      </c>
      <c r="H42" s="10" t="s">
        <v>20</v>
      </c>
      <c r="I42" s="17">
        <v>150</v>
      </c>
      <c r="J42" s="17">
        <v>0</v>
      </c>
      <c r="K42" s="17">
        <v>0</v>
      </c>
    </row>
    <row r="43" spans="1:11" s="23" customFormat="1" ht="66.599999999999994" customHeight="1" x14ac:dyDescent="0.3">
      <c r="A43" s="36"/>
      <c r="B43" s="37"/>
      <c r="C43" s="21" t="s">
        <v>136</v>
      </c>
      <c r="D43" s="15" t="s">
        <v>137</v>
      </c>
      <c r="E43" s="15" t="s">
        <v>138</v>
      </c>
      <c r="F43" s="11" t="s">
        <v>135</v>
      </c>
      <c r="G43" s="15" t="s">
        <v>104</v>
      </c>
      <c r="H43" s="15" t="s">
        <v>20</v>
      </c>
      <c r="I43" s="9">
        <v>50</v>
      </c>
      <c r="J43" s="9">
        <v>0</v>
      </c>
      <c r="K43" s="9">
        <v>0</v>
      </c>
    </row>
    <row r="44" spans="1:11" ht="14.25" customHeight="1" x14ac:dyDescent="0.3">
      <c r="A44" s="36"/>
      <c r="B44" s="37"/>
      <c r="C44" s="29" t="s">
        <v>139</v>
      </c>
      <c r="D44" s="30"/>
      <c r="E44" s="30"/>
      <c r="F44" s="30"/>
      <c r="G44" s="30"/>
      <c r="H44" s="31"/>
      <c r="I44" s="5">
        <f>SUM(I30:I43)</f>
        <v>932</v>
      </c>
      <c r="J44" s="5">
        <f t="shared" ref="J44:K44" si="3">SUM(J30:J43)</f>
        <v>503.6</v>
      </c>
      <c r="K44" s="5">
        <f t="shared" si="3"/>
        <v>215.7</v>
      </c>
    </row>
    <row r="45" spans="1:11" ht="12.75" customHeight="1" x14ac:dyDescent="0.3">
      <c r="A45" s="36"/>
      <c r="B45" s="32" t="s">
        <v>140</v>
      </c>
      <c r="C45" s="33"/>
      <c r="D45" s="33"/>
      <c r="E45" s="33"/>
      <c r="F45" s="33"/>
      <c r="G45" s="33"/>
      <c r="H45" s="34"/>
      <c r="I45" s="7">
        <f>I13+I25+I29+I44</f>
        <v>15472</v>
      </c>
      <c r="J45" s="7">
        <f>J13+J25+J29+J44</f>
        <v>15772.9</v>
      </c>
      <c r="K45" s="7">
        <f>K13+K25+K29+K44</f>
        <v>15124.495080000002</v>
      </c>
    </row>
    <row r="46" spans="1:11" ht="12" customHeight="1" x14ac:dyDescent="0.3">
      <c r="J46" s="25"/>
      <c r="K46" s="25"/>
    </row>
    <row r="47" spans="1:11" s="23" customFormat="1" ht="12" customHeight="1" x14ac:dyDescent="0.3">
      <c r="A47" s="35"/>
      <c r="B47" s="35"/>
      <c r="C47" s="35"/>
      <c r="D47" s="35"/>
      <c r="J47" s="26"/>
      <c r="K47" s="26"/>
    </row>
    <row r="48" spans="1:11" ht="12" customHeight="1" x14ac:dyDescent="0.3">
      <c r="J48" s="25"/>
      <c r="K48" s="25"/>
    </row>
    <row r="49" spans="1:4" ht="12" customHeight="1" x14ac:dyDescent="0.3">
      <c r="A49" s="27"/>
      <c r="B49" s="27"/>
      <c r="C49" s="27"/>
      <c r="D49" s="27"/>
    </row>
    <row r="50" spans="1:4" ht="12" customHeight="1" x14ac:dyDescent="0.3">
      <c r="A50" s="28"/>
      <c r="B50" s="28"/>
      <c r="C50" s="28"/>
      <c r="D50" s="28"/>
    </row>
    <row r="52" spans="1:4" ht="12" customHeight="1" x14ac:dyDescent="0.3">
      <c r="A52" s="27"/>
      <c r="B52" s="27"/>
      <c r="C52" s="27"/>
      <c r="D52" s="27"/>
    </row>
    <row r="53" spans="1:4" ht="12" customHeight="1" x14ac:dyDescent="0.3">
      <c r="A53" s="28"/>
      <c r="B53" s="28"/>
      <c r="C53" s="28"/>
      <c r="D53" s="28"/>
    </row>
    <row r="55" spans="1:4" ht="12" customHeight="1" x14ac:dyDescent="0.3">
      <c r="A55" s="27"/>
      <c r="B55" s="27"/>
      <c r="C55" s="27"/>
      <c r="D55" s="27"/>
    </row>
    <row r="56" spans="1:4" ht="12" customHeight="1" x14ac:dyDescent="0.3">
      <c r="A56" s="28"/>
      <c r="B56" s="28"/>
      <c r="C56" s="28"/>
      <c r="D56" s="28"/>
    </row>
  </sheetData>
  <mergeCells count="31">
    <mergeCell ref="J2:K2"/>
    <mergeCell ref="B30:B44"/>
    <mergeCell ref="E8:E9"/>
    <mergeCell ref="D8:D9"/>
    <mergeCell ref="C8:C9"/>
    <mergeCell ref="K6:K8"/>
    <mergeCell ref="J6:J8"/>
    <mergeCell ref="F6:F9"/>
    <mergeCell ref="C3:K4"/>
    <mergeCell ref="A6:A9"/>
    <mergeCell ref="B6:B9"/>
    <mergeCell ref="C6:E7"/>
    <mergeCell ref="G6:G9"/>
    <mergeCell ref="I6:I8"/>
    <mergeCell ref="H6:H9"/>
    <mergeCell ref="A55:D55"/>
    <mergeCell ref="A56:D56"/>
    <mergeCell ref="C44:H44"/>
    <mergeCell ref="B45:H45"/>
    <mergeCell ref="A47:D47"/>
    <mergeCell ref="A49:D49"/>
    <mergeCell ref="A50:D50"/>
    <mergeCell ref="A52:D52"/>
    <mergeCell ref="A11:A45"/>
    <mergeCell ref="B26:B29"/>
    <mergeCell ref="C25:H25"/>
    <mergeCell ref="B14:B25"/>
    <mergeCell ref="B11:B13"/>
    <mergeCell ref="C29:H29"/>
    <mergeCell ref="C13:H13"/>
    <mergeCell ref="A53:D53"/>
  </mergeCells>
  <phoneticPr fontId="14" type="noConversion"/>
  <pageMargins left="0.74803149606299213" right="0.74803149606299213" top="0.98425196850393704" bottom="0.98425196850393704" header="0.51181102362204722" footer="0.51181102362204722"/>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B3" sqref="B3"/>
    </sheetView>
  </sheetViews>
  <sheetFormatPr defaultRowHeight="14.4" x14ac:dyDescent="0.3"/>
  <sheetData>
    <row r="2" spans="2:2" x14ac:dyDescent="0.3">
      <c r="B2" t="s">
        <v>141</v>
      </c>
    </row>
    <row r="3" spans="2:2" x14ac:dyDescent="0.3">
      <c r="B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03 Susisiekimo ir gatvių apš...</vt:lpstr>
      <vt:lpstr>Lapas1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Agnė Aškelianec</dc:creator>
  <cp:keywords/>
  <dc:description/>
  <cp:lastModifiedBy>VRSA\juskon</cp:lastModifiedBy>
  <cp:revision/>
  <dcterms:created xsi:type="dcterms:W3CDTF">2017-03-20T14:24:36Z</dcterms:created>
  <dcterms:modified xsi:type="dcterms:W3CDTF">2024-12-23T06:55:33Z</dcterms:modified>
  <cp:category/>
  <cp:contentStatus/>
</cp:coreProperties>
</file>