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1E28D736-EBE8-4EB7-941B-A9B6ACB82DA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3 priedas" sheetId="1" r:id="rId1"/>
  </sheets>
  <definedNames>
    <definedName name="_xlnm.Print_Area" localSheetId="0">'3 priedas'!$A$1:$C$61</definedName>
    <definedName name="_xlnm.Print_Titles" localSheetId="0">'3 priedas'!$8:$10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17" i="1" l="1"/>
  <c r="C29" i="1"/>
  <c r="C12" i="1"/>
  <c r="C39" i="1"/>
  <c r="C36" i="1"/>
  <c r="C15" i="1"/>
  <c r="C44" i="1" l="1"/>
  <c r="C16" i="1"/>
  <c r="C20" i="1"/>
  <c r="C22" i="1" s="1"/>
  <c r="C13" i="1"/>
  <c r="C32" i="1"/>
  <c r="C43" i="1"/>
  <c r="C45" i="1"/>
  <c r="C57" i="1"/>
  <c r="C53" i="1"/>
  <c r="C55" i="1"/>
  <c r="C51" i="1"/>
  <c r="C50" i="1"/>
  <c r="C49" i="1"/>
  <c r="C52" i="1"/>
  <c r="C42" i="1"/>
  <c r="C40" i="1"/>
  <c r="C41" i="1"/>
  <c r="C25" i="1"/>
  <c r="C24" i="1"/>
  <c r="C30" i="1"/>
  <c r="C33" i="1"/>
  <c r="C54" i="1"/>
  <c r="C56" i="1"/>
  <c r="C26" i="1"/>
  <c r="C46" i="1" l="1"/>
  <c r="C27" i="1"/>
  <c r="C34" i="1"/>
  <c r="C18" i="1"/>
  <c r="C58" i="1"/>
  <c r="C37" i="1" l="1"/>
  <c r="C59" i="1" l="1"/>
</calcChain>
</file>

<file path=xl/sharedStrings.xml><?xml version="1.0" encoding="utf-8"?>
<sst xmlns="http://schemas.openxmlformats.org/spreadsheetml/2006/main" count="87" uniqueCount="68">
  <si>
    <t xml:space="preserve">VILNIAUS RAJONO SAVIVALDYBĖS 2024 METŲ BIUDŽETO ASIGNAVIMAI PAGAL PROGRAMAS </t>
  </si>
  <si>
    <t>Tūkst. Eur</t>
  </si>
  <si>
    <t>Eil. 
Nr.</t>
  </si>
  <si>
    <t>Asignavimų valdytojai</t>
  </si>
  <si>
    <t>Iš viso</t>
  </si>
  <si>
    <t>01. EKONOMINIO KONKURENCINGUMO DIDINIMO PROGRAMA</t>
  </si>
  <si>
    <t xml:space="preserve"> 1.</t>
  </si>
  <si>
    <t>Savivaldybės administracija</t>
  </si>
  <si>
    <t>Iš viso:</t>
  </si>
  <si>
    <t>02. ŠVIETIMO KOKYBĖS IR PRIEINAMUMO DIDINIMO PROGRAMA</t>
  </si>
  <si>
    <t>2.</t>
  </si>
  <si>
    <t>Švietimo įstaigos</t>
  </si>
  <si>
    <t>3.</t>
  </si>
  <si>
    <t>Pedagoginė psichologinė tarnyba</t>
  </si>
  <si>
    <t>4.</t>
  </si>
  <si>
    <t>03. SUSISIEKIMO IR GATVIŲ APŠVIETIMO INFRASTRUKTŪROS GERINIMO PROGRAMA</t>
  </si>
  <si>
    <t>5.</t>
  </si>
  <si>
    <t>6.</t>
  </si>
  <si>
    <t>Seniūnijos</t>
  </si>
  <si>
    <t>04. VALDYMO PROGRAMA</t>
  </si>
  <si>
    <t>7.</t>
  </si>
  <si>
    <t>8.</t>
  </si>
  <si>
    <t>9.</t>
  </si>
  <si>
    <t>Kontrolės ir audito tarnyba</t>
  </si>
  <si>
    <t>05. SAUGIOS IR ŠVARIOS GYVENAMOSIOS APLINKOS KŪRIMO PROGRAMA</t>
  </si>
  <si>
    <t>10.</t>
  </si>
  <si>
    <t>11.</t>
  </si>
  <si>
    <t>Priešgaisrinė tarnyba</t>
  </si>
  <si>
    <t>12.</t>
  </si>
  <si>
    <t>Vladislavo Sirokomlės muziejus</t>
  </si>
  <si>
    <t>13.</t>
  </si>
  <si>
    <t>Rudaminos daugiafunkcinis kultūros centras</t>
  </si>
  <si>
    <t>14.</t>
  </si>
  <si>
    <t>15.</t>
  </si>
  <si>
    <t>06. VIEŠŲJŲ SVEIKATOS PASLAUGŲ KOKYBĖS GERINIMO PROGRAMA</t>
  </si>
  <si>
    <t>16.</t>
  </si>
  <si>
    <t>07. KULTŪROS, SPORTO IR TURIZMO VYSTYMO PROGRAMA</t>
  </si>
  <si>
    <t>17.</t>
  </si>
  <si>
    <t>18.</t>
  </si>
  <si>
    <t>19.</t>
  </si>
  <si>
    <t>Vilniaus krašto etnografinis muziejus</t>
  </si>
  <si>
    <t>20.</t>
  </si>
  <si>
    <t>21.</t>
  </si>
  <si>
    <t>22.</t>
  </si>
  <si>
    <t>Vilniaus rajono sporto centras</t>
  </si>
  <si>
    <t>23.</t>
  </si>
  <si>
    <t>Vilniaus rajono savivaldybės Centrinė biblioteka</t>
  </si>
  <si>
    <t>08. SOCIALINĖS ATSKIRTIES MAŽINIMO PROGRAMA</t>
  </si>
  <si>
    <t>24.</t>
  </si>
  <si>
    <t>25.</t>
  </si>
  <si>
    <t>Juodšilių seniūnijos bendruomenės socialinių paslaugų centras</t>
  </si>
  <si>
    <t>26.</t>
  </si>
  <si>
    <t>Paberžės socialinės globos namai</t>
  </si>
  <si>
    <t>27.</t>
  </si>
  <si>
    <t>Vilniaus r. šeimos ir vaiko gerovės centras</t>
  </si>
  <si>
    <t>28.</t>
  </si>
  <si>
    <t>Nemenčinės neįgaliųjų dienos centras</t>
  </si>
  <si>
    <t>29.</t>
  </si>
  <si>
    <t>Šeimos ir vaiko krizių centras</t>
  </si>
  <si>
    <t>30.</t>
  </si>
  <si>
    <t>31.</t>
  </si>
  <si>
    <t>Vilniaus rajono socialinių paslaugų centras</t>
  </si>
  <si>
    <t>32.</t>
  </si>
  <si>
    <t>Kuosinės socialinės globos namai</t>
  </si>
  <si>
    <t>IŠ VISO PAGAL PROGRAMAS:</t>
  </si>
  <si>
    <t>_________________________________</t>
  </si>
  <si>
    <t>Nemenčinės kultūros centras</t>
  </si>
  <si>
    <t>Rudaminos kultūros centras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</si>
</sst>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165" fontId="4" fillId="0" borderId="0" xfId="0" applyNumberFormat="1" applyFont="1"/>
    <xf numFmtId="165" fontId="6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65" fontId="5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0" fontId="5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3578437</xdr:colOff>
      <xdr:row>0</xdr:row>
      <xdr:rowOff>33021</xdr:rowOff>
    </xdr:from>
    <xdr:to>
      <xdr:col>3</xdr:col>
      <xdr:colOff>0</xdr:colOff>
      <xdr:row>4</xdr:row>
      <xdr:rowOff>79041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AE541A-4044-4F07-9DEB-07B37266B7D2}"/>
            </a:ext>
          </a:extLst>
        </xdr:cNvPr>
        <xdr:cNvSpPr txBox="1"/>
      </xdr:nvSpPr>
      <xdr:spPr>
        <a:xfrm>
          <a:off x="4012354" y="33021"/>
          <a:ext cx="2252979" cy="85035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kumimoji="0" lang="lt-L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sprendimo Nr. T3-49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3 priedas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zoomScaleNormal="100" zoomScaleSheetLayoutView="100" workbookViewId="0">
      <selection activeCell="J30" sqref="J30"/>
    </sheetView>
  </sheetViews>
  <sheetFormatPr defaultRowHeight="15" customHeight="1" x14ac:dyDescent="0.35"/>
  <cols>
    <col min="1" max="1" width="6.453125" style="2" customWidth="1"/>
    <col min="2" max="2" width="69.453125" style="3" customWidth="1"/>
    <col min="3" max="3" width="18.54296875" style="24" customWidth="1"/>
  </cols>
  <sheetData>
    <row r="1" spans="1:3" s="15" customFormat="1" ht="15.75" customHeight="1" x14ac:dyDescent="0.35">
      <c r="A1" s="14"/>
      <c r="B1" s="16"/>
      <c r="C1" s="17"/>
    </row>
    <row r="2" spans="1:3" s="15" customFormat="1" ht="15.75" customHeight="1" x14ac:dyDescent="0.35">
      <c r="A2" s="14"/>
      <c r="B2" s="16"/>
      <c r="C2" s="17"/>
    </row>
    <row r="3" spans="1:3" s="15" customFormat="1" ht="15.75" customHeight="1" x14ac:dyDescent="0.35">
      <c r="A3" s="14"/>
      <c r="B3" s="16"/>
      <c r="C3" s="17"/>
    </row>
    <row r="4" spans="1:3" s="15" customFormat="1" ht="15.5" x14ac:dyDescent="0.35">
      <c r="A4" s="14"/>
      <c r="B4" s="16"/>
      <c r="C4" s="17"/>
    </row>
    <row r="5" spans="1:3" s="1" customFormat="1" ht="15.5" x14ac:dyDescent="0.35">
      <c r="A5" s="6"/>
      <c r="B5" s="7"/>
      <c r="C5" s="18"/>
    </row>
    <row r="6" spans="1:3" ht="39.65" customHeight="1" x14ac:dyDescent="0.35">
      <c r="A6" s="31" t="s">
        <v>0</v>
      </c>
      <c r="B6" s="31"/>
      <c r="C6" s="31"/>
    </row>
    <row r="7" spans="1:3" ht="15.65" customHeight="1" x14ac:dyDescent="0.35">
      <c r="A7" s="30" t="s">
        <v>1</v>
      </c>
      <c r="B7" s="30"/>
      <c r="C7" s="30"/>
    </row>
    <row r="8" spans="1:3" ht="5.15" customHeight="1" x14ac:dyDescent="0.35">
      <c r="A8" s="28" t="s">
        <v>2</v>
      </c>
      <c r="B8" s="29" t="s">
        <v>3</v>
      </c>
      <c r="C8" s="27" t="s">
        <v>4</v>
      </c>
    </row>
    <row r="9" spans="1:3" ht="9" customHeight="1" x14ac:dyDescent="0.35">
      <c r="A9" s="28"/>
      <c r="B9" s="29"/>
      <c r="C9" s="27"/>
    </row>
    <row r="10" spans="1:3" ht="14.5" x14ac:dyDescent="0.35">
      <c r="A10" s="28"/>
      <c r="B10" s="29"/>
      <c r="C10" s="27"/>
    </row>
    <row r="11" spans="1:3" s="4" customFormat="1" ht="15.75" customHeight="1" x14ac:dyDescent="0.35">
      <c r="A11" s="33" t="s">
        <v>5</v>
      </c>
      <c r="B11" s="33"/>
      <c r="C11" s="33"/>
    </row>
    <row r="12" spans="1:3" s="4" customFormat="1" ht="16.399999999999999" customHeight="1" x14ac:dyDescent="0.35">
      <c r="A12" s="10" t="s">
        <v>6</v>
      </c>
      <c r="B12" s="11" t="s">
        <v>7</v>
      </c>
      <c r="C12" s="19">
        <f>7051.8+331.4+230.6+2100-420</f>
        <v>9293.7999999999993</v>
      </c>
    </row>
    <row r="13" spans="1:3" ht="16.399999999999999" customHeight="1" x14ac:dyDescent="0.35">
      <c r="A13" s="26" t="s">
        <v>8</v>
      </c>
      <c r="B13" s="26"/>
      <c r="C13" s="20">
        <f>C12</f>
        <v>9293.7999999999993</v>
      </c>
    </row>
    <row r="14" spans="1:3" ht="16.399999999999999" customHeight="1" x14ac:dyDescent="0.35">
      <c r="A14" s="32" t="s">
        <v>9</v>
      </c>
      <c r="B14" s="32"/>
      <c r="C14" s="32"/>
    </row>
    <row r="15" spans="1:3" ht="16.399999999999999" customHeight="1" x14ac:dyDescent="0.35">
      <c r="A15" s="10" t="s">
        <v>10</v>
      </c>
      <c r="B15" s="11" t="s">
        <v>11</v>
      </c>
      <c r="C15" s="19">
        <f>28700+800+1750+8.4+39873.6+710.3-100+10</f>
        <v>71752.3</v>
      </c>
    </row>
    <row r="16" spans="1:3" ht="16.399999999999999" customHeight="1" x14ac:dyDescent="0.35">
      <c r="A16" s="10" t="s">
        <v>12</v>
      </c>
      <c r="B16" s="11" t="s">
        <v>13</v>
      </c>
      <c r="C16" s="19">
        <f>91.3+12+8.5+448</f>
        <v>559.79999999999995</v>
      </c>
    </row>
    <row r="17" spans="1:4" ht="16.399999999999999" customHeight="1" x14ac:dyDescent="0.35">
      <c r="A17" s="10" t="s">
        <v>14</v>
      </c>
      <c r="B17" s="11" t="s">
        <v>7</v>
      </c>
      <c r="C17" s="19">
        <f>540+100+35+50+1860+5203.2+50+150+300+50+50+1800+24.7+5772-10-20+34</f>
        <v>15988.900000000001</v>
      </c>
    </row>
    <row r="18" spans="1:4" ht="16.399999999999999" customHeight="1" x14ac:dyDescent="0.35">
      <c r="A18" s="26" t="s">
        <v>8</v>
      </c>
      <c r="B18" s="26"/>
      <c r="C18" s="20">
        <f>SUM(C15:C17)</f>
        <v>88301</v>
      </c>
    </row>
    <row r="19" spans="1:4" ht="16.399999999999999" customHeight="1" x14ac:dyDescent="0.35">
      <c r="A19" s="33" t="s">
        <v>15</v>
      </c>
      <c r="B19" s="33"/>
      <c r="C19" s="33"/>
    </row>
    <row r="20" spans="1:4" ht="16.399999999999999" customHeight="1" x14ac:dyDescent="0.35">
      <c r="A20" s="10" t="s">
        <v>16</v>
      </c>
      <c r="B20" s="11" t="s">
        <v>7</v>
      </c>
      <c r="C20" s="19">
        <f>150+267+2500+250+39.4+500</f>
        <v>3706.4</v>
      </c>
    </row>
    <row r="21" spans="1:4" s="8" customFormat="1" ht="16.399999999999999" customHeight="1" x14ac:dyDescent="0.35">
      <c r="A21" s="10" t="s">
        <v>17</v>
      </c>
      <c r="B21" s="11" t="s">
        <v>18</v>
      </c>
      <c r="C21" s="19">
        <v>3000</v>
      </c>
      <c r="D21" s="9"/>
    </row>
    <row r="22" spans="1:4" ht="16.399999999999999" customHeight="1" x14ac:dyDescent="0.35">
      <c r="A22" s="26" t="s">
        <v>8</v>
      </c>
      <c r="B22" s="26"/>
      <c r="C22" s="20">
        <f>SUM(C20:C21)</f>
        <v>6706.4</v>
      </c>
    </row>
    <row r="23" spans="1:4" ht="16.399999999999999" customHeight="1" x14ac:dyDescent="0.35">
      <c r="A23" s="32" t="s">
        <v>19</v>
      </c>
      <c r="B23" s="32"/>
      <c r="C23" s="32"/>
    </row>
    <row r="24" spans="1:4" ht="16.399999999999999" customHeight="1" x14ac:dyDescent="0.35">
      <c r="A24" s="10" t="s">
        <v>20</v>
      </c>
      <c r="B24" s="11" t="s">
        <v>7</v>
      </c>
      <c r="C24" s="19">
        <f>180+12750.5+1117+51.5+422.5+500+25+133.8+500+327.2+25+20+1.9+5.1+53.5+17+20.7+5+32.5+79.1+302.7+1.3+43.9+38</f>
        <v>16653.2</v>
      </c>
    </row>
    <row r="25" spans="1:4" s="8" customFormat="1" ht="16.399999999999999" customHeight="1" x14ac:dyDescent="0.35">
      <c r="A25" s="10" t="s">
        <v>21</v>
      </c>
      <c r="B25" s="11" t="s">
        <v>18</v>
      </c>
      <c r="C25" s="19">
        <f>6110.5+682.7+11.5+86.8</f>
        <v>6891.5</v>
      </c>
      <c r="D25" s="9"/>
    </row>
    <row r="26" spans="1:4" ht="16.399999999999999" customHeight="1" x14ac:dyDescent="0.35">
      <c r="A26" s="10" t="s">
        <v>22</v>
      </c>
      <c r="B26" s="11" t="s">
        <v>23</v>
      </c>
      <c r="C26" s="19">
        <f>292.2</f>
        <v>292.2</v>
      </c>
    </row>
    <row r="27" spans="1:4" ht="16.399999999999999" customHeight="1" x14ac:dyDescent="0.35">
      <c r="A27" s="26" t="s">
        <v>8</v>
      </c>
      <c r="B27" s="26"/>
      <c r="C27" s="20">
        <f>C24+C25+C26</f>
        <v>23836.9</v>
      </c>
    </row>
    <row r="28" spans="1:4" ht="16.399999999999999" customHeight="1" x14ac:dyDescent="0.35">
      <c r="A28" s="32" t="s">
        <v>24</v>
      </c>
      <c r="B28" s="32"/>
      <c r="C28" s="32"/>
    </row>
    <row r="29" spans="1:4" ht="16.399999999999999" customHeight="1" x14ac:dyDescent="0.35">
      <c r="A29" s="10" t="s">
        <v>25</v>
      </c>
      <c r="B29" s="11" t="s">
        <v>7</v>
      </c>
      <c r="C29" s="19">
        <f>2000+1175.6+6000+4500+10+3+30+2179.4+20+4802+50+754.6+700+30+127-40-500+420</f>
        <v>22261.599999999999</v>
      </c>
    </row>
    <row r="30" spans="1:4" ht="16.399999999999999" customHeight="1" x14ac:dyDescent="0.35">
      <c r="A30" s="10" t="s">
        <v>26</v>
      </c>
      <c r="B30" s="11" t="s">
        <v>27</v>
      </c>
      <c r="C30" s="19">
        <f>543.1+1445</f>
        <v>1988.1</v>
      </c>
    </row>
    <row r="31" spans="1:4" ht="16.399999999999999" customHeight="1" x14ac:dyDescent="0.35">
      <c r="A31" s="10" t="s">
        <v>28</v>
      </c>
      <c r="B31" s="11" t="s">
        <v>31</v>
      </c>
      <c r="C31" s="19">
        <v>60</v>
      </c>
    </row>
    <row r="32" spans="1:4" ht="16.399999999999999" customHeight="1" x14ac:dyDescent="0.35">
      <c r="A32" s="10" t="s">
        <v>30</v>
      </c>
      <c r="B32" s="11" t="s">
        <v>11</v>
      </c>
      <c r="C32" s="19">
        <f>400</f>
        <v>400</v>
      </c>
    </row>
    <row r="33" spans="1:3" s="8" customFormat="1" ht="16.399999999999999" customHeight="1" x14ac:dyDescent="0.35">
      <c r="A33" s="10" t="s">
        <v>32</v>
      </c>
      <c r="B33" s="11" t="s">
        <v>18</v>
      </c>
      <c r="C33" s="19">
        <f>11146.3+277.9</f>
        <v>11424.199999999999</v>
      </c>
    </row>
    <row r="34" spans="1:3" ht="16.399999999999999" customHeight="1" x14ac:dyDescent="0.35">
      <c r="A34" s="26" t="s">
        <v>8</v>
      </c>
      <c r="B34" s="26"/>
      <c r="C34" s="20">
        <f>SUM(C29:C33)</f>
        <v>36133.899999999994</v>
      </c>
    </row>
    <row r="35" spans="1:3" ht="16.399999999999999" customHeight="1" x14ac:dyDescent="0.35">
      <c r="A35" s="33" t="s">
        <v>34</v>
      </c>
      <c r="B35" s="33"/>
      <c r="C35" s="33"/>
    </row>
    <row r="36" spans="1:3" ht="16.399999999999999" customHeight="1" x14ac:dyDescent="0.35">
      <c r="A36" s="10" t="s">
        <v>33</v>
      </c>
      <c r="B36" s="11" t="s">
        <v>7</v>
      </c>
      <c r="C36" s="19">
        <f>1339+1333.7+50</f>
        <v>2722.7</v>
      </c>
    </row>
    <row r="37" spans="1:3" ht="16.399999999999999" customHeight="1" x14ac:dyDescent="0.35">
      <c r="A37" s="26" t="s">
        <v>8</v>
      </c>
      <c r="B37" s="26"/>
      <c r="C37" s="20">
        <f>SUM(C36:C36)</f>
        <v>2722.7</v>
      </c>
    </row>
    <row r="38" spans="1:3" ht="16.399999999999999" customHeight="1" x14ac:dyDescent="0.35">
      <c r="A38" s="33" t="s">
        <v>36</v>
      </c>
      <c r="B38" s="33"/>
      <c r="C38" s="33"/>
    </row>
    <row r="39" spans="1:3" ht="16.399999999999999" customHeight="1" x14ac:dyDescent="0.35">
      <c r="A39" s="10" t="s">
        <v>35</v>
      </c>
      <c r="B39" s="11" t="s">
        <v>7</v>
      </c>
      <c r="C39" s="19">
        <f>1512.8+100+5+50+1440+350+30-30</f>
        <v>3457.8</v>
      </c>
    </row>
    <row r="40" spans="1:3" ht="16.399999999999999" customHeight="1" x14ac:dyDescent="0.35">
      <c r="A40" s="10" t="s">
        <v>37</v>
      </c>
      <c r="B40" s="11" t="s">
        <v>29</v>
      </c>
      <c r="C40" s="19">
        <f>369.5+4.4</f>
        <v>373.9</v>
      </c>
    </row>
    <row r="41" spans="1:3" ht="16.399999999999999" customHeight="1" x14ac:dyDescent="0.35">
      <c r="A41" s="10" t="s">
        <v>38</v>
      </c>
      <c r="B41" s="11" t="s">
        <v>40</v>
      </c>
      <c r="C41" s="19">
        <f>877.9+27.8</f>
        <v>905.69999999999993</v>
      </c>
    </row>
    <row r="42" spans="1:3" ht="16.399999999999999" customHeight="1" x14ac:dyDescent="0.35">
      <c r="A42" s="10" t="s">
        <v>39</v>
      </c>
      <c r="B42" s="11" t="s">
        <v>66</v>
      </c>
      <c r="C42" s="19">
        <f>2517.7+140.6</f>
        <v>2658.2999999999997</v>
      </c>
    </row>
    <row r="43" spans="1:3" ht="16.399999999999999" customHeight="1" x14ac:dyDescent="0.35">
      <c r="A43" s="10" t="s">
        <v>41</v>
      </c>
      <c r="B43" s="11" t="s">
        <v>67</v>
      </c>
      <c r="C43" s="19">
        <f>5+2354.5+54.4+40</f>
        <v>2453.9</v>
      </c>
    </row>
    <row r="44" spans="1:3" ht="16.399999999999999" customHeight="1" x14ac:dyDescent="0.35">
      <c r="A44" s="10" t="s">
        <v>42</v>
      </c>
      <c r="B44" s="11" t="s">
        <v>44</v>
      </c>
      <c r="C44" s="19">
        <f>652.2+100</f>
        <v>752.2</v>
      </c>
    </row>
    <row r="45" spans="1:3" ht="16.399999999999999" customHeight="1" x14ac:dyDescent="0.35">
      <c r="A45" s="10" t="s">
        <v>43</v>
      </c>
      <c r="B45" s="11" t="s">
        <v>46</v>
      </c>
      <c r="C45" s="19">
        <f>1949.3+0.1+133.7</f>
        <v>2083.1</v>
      </c>
    </row>
    <row r="46" spans="1:3" ht="16.399999999999999" customHeight="1" x14ac:dyDescent="0.35">
      <c r="A46" s="26" t="s">
        <v>8</v>
      </c>
      <c r="B46" s="26"/>
      <c r="C46" s="20">
        <f>SUM(C39:C45)</f>
        <v>12684.900000000001</v>
      </c>
    </row>
    <row r="47" spans="1:3" ht="16.399999999999999" customHeight="1" x14ac:dyDescent="0.35">
      <c r="A47" s="32" t="s">
        <v>47</v>
      </c>
      <c r="B47" s="32"/>
      <c r="C47" s="32"/>
    </row>
    <row r="48" spans="1:3" ht="16.399999999999999" customHeight="1" x14ac:dyDescent="0.35">
      <c r="A48" s="10" t="s">
        <v>45</v>
      </c>
      <c r="B48" s="11" t="s">
        <v>7</v>
      </c>
      <c r="C48" s="19">
        <f>10196.5+60+2529.1+700+167.4+350+20+35+1082+1570+411.4+26.2+50.8+237.5+266+31.5</f>
        <v>17733.400000000001</v>
      </c>
    </row>
    <row r="49" spans="1:3" ht="16.399999999999999" customHeight="1" x14ac:dyDescent="0.35">
      <c r="A49" s="12" t="s">
        <v>48</v>
      </c>
      <c r="B49" s="11" t="s">
        <v>50</v>
      </c>
      <c r="C49" s="21">
        <f>1388.7+94.7</f>
        <v>1483.4</v>
      </c>
    </row>
    <row r="50" spans="1:3" ht="16.399999999999999" customHeight="1" x14ac:dyDescent="0.35">
      <c r="A50" s="10" t="s">
        <v>49</v>
      </c>
      <c r="B50" s="11" t="s">
        <v>52</v>
      </c>
      <c r="C50" s="21">
        <f>1389.2+308.5</f>
        <v>1697.7</v>
      </c>
    </row>
    <row r="51" spans="1:3" ht="16.399999999999999" customHeight="1" x14ac:dyDescent="0.35">
      <c r="A51" s="10" t="s">
        <v>51</v>
      </c>
      <c r="B51" s="11" t="s">
        <v>54</v>
      </c>
      <c r="C51" s="19">
        <f>1562.1+23.2</f>
        <v>1585.3</v>
      </c>
    </row>
    <row r="52" spans="1:3" ht="16.399999999999999" customHeight="1" x14ac:dyDescent="0.35">
      <c r="A52" s="10" t="s">
        <v>53</v>
      </c>
      <c r="B52" s="11" t="s">
        <v>56</v>
      </c>
      <c r="C52" s="21">
        <f>404.2+19</f>
        <v>423.2</v>
      </c>
    </row>
    <row r="53" spans="1:3" ht="16.399999999999999" customHeight="1" x14ac:dyDescent="0.35">
      <c r="A53" s="10" t="s">
        <v>55</v>
      </c>
      <c r="B53" s="11" t="s">
        <v>58</v>
      </c>
      <c r="C53" s="21">
        <f>1340.2+115.3</f>
        <v>1455.5</v>
      </c>
    </row>
    <row r="54" spans="1:3" s="8" customFormat="1" ht="16.399999999999999" customHeight="1" x14ac:dyDescent="0.35">
      <c r="A54" s="10" t="s">
        <v>57</v>
      </c>
      <c r="B54" s="11" t="s">
        <v>18</v>
      </c>
      <c r="C54" s="21">
        <f>822.9</f>
        <v>822.9</v>
      </c>
    </row>
    <row r="55" spans="1:3" ht="16.399999999999999" customHeight="1" x14ac:dyDescent="0.35">
      <c r="A55" s="10" t="s">
        <v>59</v>
      </c>
      <c r="B55" s="11" t="s">
        <v>61</v>
      </c>
      <c r="C55" s="21">
        <f>985.8+1188.3+144.9+45.6</f>
        <v>2364.6</v>
      </c>
    </row>
    <row r="56" spans="1:3" ht="16.399999999999999" customHeight="1" x14ac:dyDescent="0.35">
      <c r="A56" s="10" t="s">
        <v>60</v>
      </c>
      <c r="B56" s="11" t="s">
        <v>11</v>
      </c>
      <c r="C56" s="21">
        <f>1256.3</f>
        <v>1256.3</v>
      </c>
    </row>
    <row r="57" spans="1:3" ht="16.399999999999999" customHeight="1" x14ac:dyDescent="0.35">
      <c r="A57" s="10" t="s">
        <v>62</v>
      </c>
      <c r="B57" s="11" t="s">
        <v>63</v>
      </c>
      <c r="C57" s="21">
        <f>418.2+208.2</f>
        <v>626.4</v>
      </c>
    </row>
    <row r="58" spans="1:3" ht="16.399999999999999" customHeight="1" x14ac:dyDescent="0.35">
      <c r="A58" s="26" t="s">
        <v>8</v>
      </c>
      <c r="B58" s="26"/>
      <c r="C58" s="20">
        <f>SUM(C48:C57)</f>
        <v>29448.700000000004</v>
      </c>
    </row>
    <row r="59" spans="1:3" ht="16.399999999999999" customHeight="1" x14ac:dyDescent="0.35">
      <c r="A59" s="34" t="s">
        <v>64</v>
      </c>
      <c r="B59" s="34"/>
      <c r="C59" s="20">
        <f>C13+C18+C22+C27+C34+C37+C46+C58</f>
        <v>209128.30000000002</v>
      </c>
    </row>
    <row r="60" spans="1:3" s="8" customFormat="1" ht="14.5" x14ac:dyDescent="0.35">
      <c r="A60" s="25" t="s">
        <v>65</v>
      </c>
      <c r="B60" s="25"/>
      <c r="C60" s="25"/>
    </row>
    <row r="61" spans="1:3" s="8" customFormat="1" ht="14.5" x14ac:dyDescent="0.35">
      <c r="A61" s="13"/>
      <c r="C61" s="22"/>
    </row>
    <row r="62" spans="1:3" ht="14.5" x14ac:dyDescent="0.35">
      <c r="A62" s="5"/>
      <c r="B62" s="4"/>
      <c r="C62" s="23"/>
    </row>
    <row r="63" spans="1:3" ht="14.5" x14ac:dyDescent="0.35"/>
    <row r="64" spans="1:3" ht="14.5" x14ac:dyDescent="0.35"/>
    <row r="65" ht="14.5" x14ac:dyDescent="0.35"/>
  </sheetData>
  <mergeCells count="23">
    <mergeCell ref="A23:C23"/>
    <mergeCell ref="A19:C19"/>
    <mergeCell ref="A14:C14"/>
    <mergeCell ref="A11:C11"/>
    <mergeCell ref="A59:B59"/>
    <mergeCell ref="A47:C47"/>
    <mergeCell ref="A38:C38"/>
    <mergeCell ref="A35:C35"/>
    <mergeCell ref="A28:C28"/>
    <mergeCell ref="A22:B22"/>
    <mergeCell ref="A18:B18"/>
    <mergeCell ref="A13:B13"/>
    <mergeCell ref="C8:C10"/>
    <mergeCell ref="A8:A10"/>
    <mergeCell ref="B8:B10"/>
    <mergeCell ref="A7:C7"/>
    <mergeCell ref="A6:C6"/>
    <mergeCell ref="A60:C60"/>
    <mergeCell ref="A46:B46"/>
    <mergeCell ref="A37:B37"/>
    <mergeCell ref="A34:B34"/>
    <mergeCell ref="A27:B27"/>
    <mergeCell ref="A58:B58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90" orientation="portrait" r:id="rId1"/>
  <headerFooter differentFirst="1">
    <oddHeader>&amp;C&amp;P</oddHeader>
  </headerFooter>
  <rowBreaks count="1" manualBreakCount="1">
    <brk id="4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3 priedas</vt:lpstr>
      <vt:lpstr>'3 priedas'!Print_Area</vt:lpstr>
      <vt:lpstr>'3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2024-02-09T12:19:15Z</cp:lastPrinted>
  <dcterms:created xsi:type="dcterms:W3CDTF">2016-10-04T05:11:16Z</dcterms:created>
  <dcterms:modified xsi:type="dcterms:W3CDTF">2024-02-22T10:53:21Z</dcterms:modified>
  <cp:category/>
  <cp:contentStatus/>
</cp:coreProperties>
</file>