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/>
  <mc:AlternateContent xmlns:mc="http://schemas.openxmlformats.org/markup-compatibility/2006">
    <mc:Choice Requires="x15">
      <x15ac:absPath xmlns:x15ac="http://schemas.microsoft.com/office/spreadsheetml/2010/11/ac" url="\\data\Biudžeto planavimo skyrius\2023\DVS sprendimas dėl biudžeto patvirtinimo\"/>
    </mc:Choice>
  </mc:AlternateContent>
  <xr:revisionPtr revIDLastSave="0" documentId="13_ncr:1_{EF54F323-64E8-4550-8ECF-9AF8FDA1567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 priedas" sheetId="1" r:id="rId1"/>
  </sheets>
  <definedNames>
    <definedName name="_xlnm.Print_Area" localSheetId="0">'2 priedas'!$A$1:$G$94</definedName>
    <definedName name="_xlnm.Print_Titles" localSheetId="0">'2 priedas'!$7:$10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1" l="1"/>
  <c r="D70" i="1" l="1"/>
  <c r="E70" i="1"/>
  <c r="E11" i="1" l="1"/>
  <c r="E81" i="1"/>
  <c r="G23" i="1" l="1"/>
  <c r="E24" i="1" l="1"/>
  <c r="F27" i="1"/>
  <c r="F85" i="1" s="1"/>
  <c r="E85" i="1"/>
  <c r="G85" i="1"/>
  <c r="D85" i="1"/>
  <c r="E79" i="1"/>
  <c r="F79" i="1"/>
  <c r="G79" i="1"/>
  <c r="D79" i="1"/>
  <c r="E74" i="1"/>
  <c r="F74" i="1"/>
  <c r="G74" i="1"/>
  <c r="E54" i="1"/>
  <c r="F54" i="1"/>
  <c r="G54" i="1"/>
  <c r="F51" i="1"/>
  <c r="G51" i="1"/>
  <c r="E48" i="1"/>
  <c r="F48" i="1"/>
  <c r="G48" i="1"/>
  <c r="E45" i="1"/>
  <c r="F45" i="1"/>
  <c r="G45" i="1"/>
  <c r="G42" i="1"/>
  <c r="E42" i="1"/>
  <c r="F42" i="1"/>
  <c r="E27" i="1"/>
  <c r="E84" i="1" l="1"/>
  <c r="F84" i="1"/>
  <c r="G84" i="1"/>
  <c r="F26" i="1"/>
  <c r="E26" i="1"/>
  <c r="F12" i="1" l="1"/>
  <c r="E12" i="1"/>
  <c r="F24" i="1"/>
  <c r="F23" i="1"/>
  <c r="F11" i="1"/>
  <c r="G11" i="1"/>
  <c r="G61" i="1"/>
  <c r="G58" i="1"/>
  <c r="E49" i="1" l="1"/>
  <c r="E51" i="1" s="1"/>
  <c r="F34" i="1" l="1"/>
  <c r="E34" i="1"/>
  <c r="G34" i="1"/>
  <c r="F86" i="1"/>
  <c r="G86" i="1"/>
  <c r="D68" i="1"/>
  <c r="E28" i="1"/>
  <c r="E86" i="1" s="1"/>
  <c r="F16" i="1" l="1"/>
  <c r="F87" i="1" s="1"/>
  <c r="E16" i="1"/>
  <c r="G29" i="1"/>
  <c r="G87" i="1" s="1"/>
  <c r="E29" i="1"/>
  <c r="D20" i="1"/>
  <c r="E87" i="1" l="1"/>
  <c r="D25" i="1"/>
  <c r="D77" i="1"/>
  <c r="E76" i="1"/>
  <c r="F76" i="1"/>
  <c r="G76" i="1"/>
  <c r="D75" i="1"/>
  <c r="D76" i="1" s="1"/>
  <c r="F82" i="1" l="1"/>
  <c r="F81" i="1" l="1"/>
  <c r="E66" i="1" l="1"/>
  <c r="F66" i="1"/>
  <c r="G66" i="1"/>
  <c r="E63" i="1"/>
  <c r="F63" i="1"/>
  <c r="G63" i="1"/>
  <c r="E60" i="1"/>
  <c r="F60" i="1"/>
  <c r="E57" i="1"/>
  <c r="F57" i="1"/>
  <c r="G60" i="1"/>
  <c r="G82" i="1"/>
  <c r="E82" i="1"/>
  <c r="D24" i="1"/>
  <c r="G81" i="1" l="1"/>
  <c r="E17" i="1"/>
  <c r="D11" i="1"/>
  <c r="G57" i="1"/>
  <c r="D55" i="1"/>
  <c r="D14" i="1"/>
  <c r="D84" i="1" s="1"/>
  <c r="D78" i="1" l="1"/>
  <c r="D29" i="1" l="1"/>
  <c r="E83" i="1" l="1"/>
  <c r="F83" i="1"/>
  <c r="G83" i="1"/>
  <c r="F70" i="1"/>
  <c r="G70" i="1"/>
  <c r="D69" i="1"/>
  <c r="D13" i="1" l="1"/>
  <c r="D26" i="1"/>
  <c r="D27" i="1" l="1"/>
  <c r="D28" i="1"/>
  <c r="D21" i="1" l="1"/>
  <c r="D32" i="1" l="1"/>
  <c r="D73" i="1" l="1"/>
  <c r="D72" i="1"/>
  <c r="D65" i="1"/>
  <c r="D62" i="1"/>
  <c r="D59" i="1"/>
  <c r="D56" i="1"/>
  <c r="D57" i="1" s="1"/>
  <c r="D53" i="1"/>
  <c r="D50" i="1"/>
  <c r="D47" i="1"/>
  <c r="D44" i="1"/>
  <c r="D41" i="1"/>
  <c r="D36" i="1"/>
  <c r="D19" i="1" l="1"/>
  <c r="D15" i="1"/>
  <c r="D86" i="1" s="1"/>
  <c r="D16" i="1"/>
  <c r="D87" i="1" s="1"/>
  <c r="G30" i="1" l="1"/>
  <c r="F30" i="1"/>
  <c r="G22" i="1"/>
  <c r="F22" i="1"/>
  <c r="E22" i="1"/>
  <c r="G17" i="1"/>
  <c r="F17" i="1"/>
  <c r="D38" i="1"/>
  <c r="D39" i="1" s="1"/>
  <c r="D31" i="1"/>
  <c r="D33" i="1" s="1"/>
  <c r="D23" i="1"/>
  <c r="D18" i="1"/>
  <c r="D22" i="1" s="1"/>
  <c r="E30" i="1"/>
  <c r="D35" i="1"/>
  <c r="D82" i="1" s="1"/>
  <c r="D52" i="1"/>
  <c r="D54" i="1" s="1"/>
  <c r="D58" i="1"/>
  <c r="D60" i="1" s="1"/>
  <c r="D61" i="1"/>
  <c r="D63" i="1" s="1"/>
  <c r="D64" i="1"/>
  <c r="D66" i="1" s="1"/>
  <c r="D67" i="1"/>
  <c r="D71" i="1"/>
  <c r="D74" i="1" s="1"/>
  <c r="D49" i="1"/>
  <c r="D51" i="1" s="1"/>
  <c r="D46" i="1"/>
  <c r="D48" i="1" s="1"/>
  <c r="D43" i="1"/>
  <c r="D45" i="1" s="1"/>
  <c r="D40" i="1"/>
  <c r="D42" i="1" s="1"/>
  <c r="D34" i="1"/>
  <c r="D12" i="1"/>
  <c r="E37" i="1"/>
  <c r="F37" i="1"/>
  <c r="G37" i="1"/>
  <c r="E39" i="1"/>
  <c r="F39" i="1"/>
  <c r="G39" i="1"/>
  <c r="E33" i="1"/>
  <c r="F33" i="1"/>
  <c r="G33" i="1"/>
  <c r="D30" i="1" l="1"/>
  <c r="D80" i="1" s="1"/>
  <c r="D81" i="1"/>
  <c r="F80" i="1"/>
  <c r="E80" i="1"/>
  <c r="G80" i="1"/>
  <c r="D83" i="1"/>
  <c r="D17" i="1"/>
  <c r="D37" i="1"/>
</calcChain>
</file>

<file path=xl/sharedStrings.xml><?xml version="1.0" encoding="utf-8"?>
<sst xmlns="http://schemas.openxmlformats.org/spreadsheetml/2006/main" count="133" uniqueCount="71">
  <si>
    <t>(tūkst.Eur.)</t>
  </si>
  <si>
    <t>Iš jų</t>
  </si>
  <si>
    <t>Išlaidoms</t>
  </si>
  <si>
    <t>Turtui įsigyti</t>
  </si>
  <si>
    <t>Iš viso:</t>
  </si>
  <si>
    <t>Asignavimai</t>
  </si>
  <si>
    <t>Asignavimo valdytojai</t>
  </si>
  <si>
    <t>Eil. Nr.</t>
  </si>
  <si>
    <t>1.</t>
  </si>
  <si>
    <t>Biudžetinių įstaigų pajamos programoms finansuoti</t>
  </si>
  <si>
    <t>Iš viso :</t>
  </si>
  <si>
    <t>2.</t>
  </si>
  <si>
    <t>Pedagoginė psichologinė tarnyba</t>
  </si>
  <si>
    <t>3.</t>
  </si>
  <si>
    <t>4.</t>
  </si>
  <si>
    <t>Savivaldybės administracija</t>
  </si>
  <si>
    <t>5.</t>
  </si>
  <si>
    <t>Priešgaisrinė tarnyba</t>
  </si>
  <si>
    <t>6.</t>
  </si>
  <si>
    <t>7.</t>
  </si>
  <si>
    <t>Seniūnijos</t>
  </si>
  <si>
    <t>8.</t>
  </si>
  <si>
    <t>Kontrolės ir audito tarnyba</t>
  </si>
  <si>
    <t>9.</t>
  </si>
  <si>
    <t>Juodšilių seniūnijos bendruomenės socialinių paslaugų centras</t>
  </si>
  <si>
    <t>10.</t>
  </si>
  <si>
    <t>Šeimos ir vaiko krizių centras</t>
  </si>
  <si>
    <t>11.</t>
  </si>
  <si>
    <t>Nemenčinės neįgaliųjų dienos užimtumo centras</t>
  </si>
  <si>
    <t>12.</t>
  </si>
  <si>
    <t>Paberžės socialinės globos namai</t>
  </si>
  <si>
    <t>13.</t>
  </si>
  <si>
    <t>14.</t>
  </si>
  <si>
    <t>Vilniaus r. šeimos ir vaiko gerovės centras</t>
  </si>
  <si>
    <t>15.</t>
  </si>
  <si>
    <t>16.</t>
  </si>
  <si>
    <t>Vladislavo Sirokomlės muziejus</t>
  </si>
  <si>
    <t>17.</t>
  </si>
  <si>
    <t>Vilniaus krašto etnografinis muziejus</t>
  </si>
  <si>
    <t>18.</t>
  </si>
  <si>
    <t>Rudaminos daugia-funkcinis kultūros centras</t>
  </si>
  <si>
    <t>Nemenčinės daugia-funkcinis kultūros centras</t>
  </si>
  <si>
    <t>Vilniaus r. centrinė biblioteka</t>
  </si>
  <si>
    <t>Vilniaus r. socialinių paslaugų centras</t>
  </si>
  <si>
    <t>Švietimo įstaigos*</t>
  </si>
  <si>
    <t>* - Asignavimai pagal švietimo įstaigų asignavimų valdytojus pateikti 2a priede</t>
  </si>
  <si>
    <t>Ugdymo reikmėms finansuoti</t>
  </si>
  <si>
    <t xml:space="preserve">Europos Sąjungos lėšos </t>
  </si>
  <si>
    <t>Kuosinės socialinės globos namai</t>
  </si>
  <si>
    <t>Valstybinėms (perduotoms savivaldybėms) f-joms finansuoti</t>
  </si>
  <si>
    <t>**- Asignavimai skirti seniūnijoms pateikti 7 priede</t>
  </si>
  <si>
    <t>Kitos valstybės dotacijos</t>
  </si>
  <si>
    <t>Valstybinėms (perduotoms savivaldybėms) f-oms finansuoti:</t>
  </si>
  <si>
    <t>Ugdymo reikmėms finansuoti:</t>
  </si>
  <si>
    <t>Iš viso asignavimų, iš jų :</t>
  </si>
  <si>
    <t>Iš jų: darbo užmokestis</t>
  </si>
  <si>
    <t>2 priedas</t>
  </si>
  <si>
    <t>_________________________________________________</t>
  </si>
  <si>
    <t>Vilniaus rajono savivaldybės</t>
  </si>
  <si>
    <t>Kitos valstybės dotacijos:</t>
  </si>
  <si>
    <t>Biudžetinių įstaigų pajamos programoms finansuoti:</t>
  </si>
  <si>
    <t>Europos Sąjungos lėšos:</t>
  </si>
  <si>
    <t>Savivaldybės savarankiškosioms funkcijoms finansuoti</t>
  </si>
  <si>
    <t>Savivaldybės savarankiškosioms funkcijoms finansuoti:</t>
  </si>
  <si>
    <t>Vilniaus rajono sporto centras</t>
  </si>
  <si>
    <t>19.</t>
  </si>
  <si>
    <t>tarybos 2023 m. vasario   d.</t>
  </si>
  <si>
    <t>sprendimo Nr.  T3-</t>
  </si>
  <si>
    <t>VILNIAUS RAJONO SAVIVALDYBĖS 2023 METŲ BIUDŽETO ASIGNAVIMAI PAGAL
ASIGNAVIMŲ VALDYTOJUS</t>
  </si>
  <si>
    <t>Kitos specialios tikslinės dotacijos:</t>
  </si>
  <si>
    <t>Kitos specialios tikslinės dotacijos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</si>
</sst>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charset val="186"/>
      <scheme val="minor"/>
    </font>
    <font>
      <sz val="12"/>
      <color indexed="8"/>
      <name val="Times New Roman"/>
      <family val="1"/>
      <charset val="186"/>
    </font>
    <font>
      <sz val="11"/>
      <color rgb="FFFF0000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sz val="12"/>
      <color rgb="FFFF0000"/>
      <name val="Times New Roman"/>
      <family val="1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1"/>
      <name val="Calibri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164" fontId="0" fillId="0" borderId="0" xfId="0" applyNumberFormat="1"/>
    <xf numFmtId="0" fontId="1" fillId="0" borderId="0" xfId="0" applyFont="1"/>
    <xf numFmtId="164" fontId="2" fillId="0" borderId="0" xfId="0" applyNumberFormat="1" applyFont="1"/>
    <xf numFmtId="0" fontId="2" fillId="0" borderId="0" xfId="0" applyFont="1"/>
    <xf numFmtId="0" fontId="3" fillId="0" borderId="0" xfId="0" applyFont="1"/>
    <xf numFmtId="164" fontId="4" fillId="0" borderId="0" xfId="0" applyNumberFormat="1" applyFont="1"/>
    <xf numFmtId="0" fontId="5" fillId="0" borderId="0" xfId="0" applyFont="1"/>
    <xf numFmtId="0" fontId="5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wrapText="1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6" fillId="0" borderId="1" xfId="0" applyFont="1" applyBorder="1" applyAlignment="1">
      <alignment horizontal="right"/>
    </xf>
    <xf numFmtId="0" fontId="6" fillId="0" borderId="1" xfId="0" applyFont="1" applyBorder="1" applyAlignment="1">
      <alignment horizontal="right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top" wrapText="1"/>
    </xf>
    <xf numFmtId="0" fontId="5" fillId="2" borderId="1" xfId="0" applyFont="1" applyFill="1" applyBorder="1" applyAlignment="1">
      <alignment wrapText="1"/>
    </xf>
    <xf numFmtId="0" fontId="6" fillId="2" borderId="1" xfId="0" applyFont="1" applyFill="1" applyBorder="1" applyAlignment="1">
      <alignment horizontal="right" wrapText="1"/>
    </xf>
    <xf numFmtId="0" fontId="5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wrapText="1"/>
    </xf>
    <xf numFmtId="0" fontId="6" fillId="2" borderId="1" xfId="0" applyFont="1" applyFill="1" applyBorder="1" applyAlignment="1">
      <alignment horizontal="left"/>
    </xf>
    <xf numFmtId="0" fontId="6" fillId="2" borderId="5" xfId="0" applyFont="1" applyFill="1" applyBorder="1"/>
    <xf numFmtId="0" fontId="6" fillId="2" borderId="7" xfId="0" applyFont="1" applyFill="1" applyBorder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left" vertical="top"/>
    </xf>
    <xf numFmtId="0" fontId="7" fillId="0" borderId="0" xfId="0" applyFont="1" applyAlignment="1">
      <alignment horizontal="left" vertical="top"/>
    </xf>
    <xf numFmtId="0" fontId="7" fillId="0" borderId="0" xfId="0" applyFont="1"/>
    <xf numFmtId="164" fontId="3" fillId="0" borderId="0" xfId="0" applyNumberFormat="1" applyFont="1"/>
    <xf numFmtId="164" fontId="5" fillId="0" borderId="1" xfId="0" applyNumberFormat="1" applyFont="1" applyBorder="1"/>
    <xf numFmtId="164" fontId="6" fillId="0" borderId="1" xfId="0" applyNumberFormat="1" applyFont="1" applyBorder="1"/>
    <xf numFmtId="2" fontId="6" fillId="0" borderId="1" xfId="0" applyNumberFormat="1" applyFont="1" applyBorder="1"/>
    <xf numFmtId="2" fontId="5" fillId="0" borderId="1" xfId="0" applyNumberFormat="1" applyFont="1" applyBorder="1"/>
    <xf numFmtId="164" fontId="5" fillId="2" borderId="1" xfId="0" applyNumberFormat="1" applyFont="1" applyFill="1" applyBorder="1"/>
    <xf numFmtId="164" fontId="6" fillId="2" borderId="1" xfId="0" applyNumberFormat="1" applyFont="1" applyFill="1" applyBorder="1"/>
    <xf numFmtId="0" fontId="4" fillId="0" borderId="0" xfId="0" applyFont="1"/>
    <xf numFmtId="0" fontId="2" fillId="0" borderId="0" xfId="0" applyFont="1" applyAlignment="1">
      <alignment wrapText="1"/>
    </xf>
    <xf numFmtId="0" fontId="5" fillId="0" borderId="0" xfId="0" applyFont="1" applyAlignment="1">
      <alignment horizontal="left" vertical="top"/>
    </xf>
    <xf numFmtId="0" fontId="6" fillId="0" borderId="1" xfId="0" applyFont="1" applyBorder="1" applyAlignment="1">
      <alignment horizontal="left" vertical="top"/>
    </xf>
    <xf numFmtId="0" fontId="6" fillId="0" borderId="1" xfId="0" applyFont="1" applyBorder="1" applyAlignment="1">
      <alignment horizontal="left" vertical="top" wrapText="1"/>
    </xf>
    <xf numFmtId="0" fontId="6" fillId="2" borderId="5" xfId="0" applyFont="1" applyFill="1" applyBorder="1" applyAlignment="1">
      <alignment horizontal="left" wrapText="1"/>
    </xf>
    <xf numFmtId="0" fontId="6" fillId="2" borderId="6" xfId="0" applyFont="1" applyFill="1" applyBorder="1" applyAlignment="1">
      <alignment horizontal="left" wrapText="1"/>
    </xf>
    <xf numFmtId="0" fontId="6" fillId="2" borderId="7" xfId="0" applyFont="1" applyFill="1" applyBorder="1" applyAlignment="1">
      <alignment horizontal="left" wrapText="1"/>
    </xf>
    <xf numFmtId="0" fontId="6" fillId="2" borderId="2" xfId="0" applyFont="1" applyFill="1" applyBorder="1" applyAlignment="1">
      <alignment horizontal="left" vertical="top" wrapText="1"/>
    </xf>
    <xf numFmtId="0" fontId="6" fillId="2" borderId="3" xfId="0" applyFont="1" applyFill="1" applyBorder="1" applyAlignment="1">
      <alignment horizontal="left" vertical="top" wrapText="1"/>
    </xf>
    <xf numFmtId="0" fontId="6" fillId="2" borderId="4" xfId="0" applyFont="1" applyFill="1" applyBorder="1" applyAlignment="1">
      <alignment horizontal="left" vertical="top" wrapText="1"/>
    </xf>
    <xf numFmtId="0" fontId="6" fillId="2" borderId="5" xfId="0" applyFont="1" applyFill="1" applyBorder="1" applyAlignment="1">
      <alignment horizontal="left"/>
    </xf>
    <xf numFmtId="0" fontId="6" fillId="2" borderId="6" xfId="0" applyFont="1" applyFill="1" applyBorder="1" applyAlignment="1">
      <alignment horizontal="left"/>
    </xf>
    <xf numFmtId="0" fontId="6" fillId="2" borderId="7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left"/>
    </xf>
    <xf numFmtId="0" fontId="6" fillId="0" borderId="2" xfId="0" applyFont="1" applyBorder="1" applyAlignment="1">
      <alignment horizontal="left" vertical="top"/>
    </xf>
    <xf numFmtId="0" fontId="6" fillId="0" borderId="4" xfId="0" applyFont="1" applyBorder="1" applyAlignment="1">
      <alignment horizontal="left" vertical="top"/>
    </xf>
    <xf numFmtId="0" fontId="6" fillId="0" borderId="2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right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top"/>
    </xf>
    <xf numFmtId="0" fontId="6" fillId="2" borderId="3" xfId="0" applyFont="1" applyFill="1" applyBorder="1" applyAlignment="1">
      <alignment horizontal="left" vertical="top"/>
    </xf>
    <xf numFmtId="0" fontId="6" fillId="2" borderId="4" xfId="0" applyFont="1" applyFill="1" applyBorder="1" applyAlignment="1">
      <alignment horizontal="left" vertical="top"/>
    </xf>
    <xf numFmtId="0" fontId="6" fillId="0" borderId="3" xfId="0" applyFont="1" applyBorder="1" applyAlignment="1">
      <alignment horizontal="left" vertical="top"/>
    </xf>
    <xf numFmtId="0" fontId="6" fillId="0" borderId="3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top" wrapText="1"/>
    </xf>
    <xf numFmtId="0" fontId="5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25"/>
  <sheetViews>
    <sheetView tabSelected="1" zoomScale="110" zoomScaleNormal="110" workbookViewId="0">
      <selection activeCell="H87" sqref="H87"/>
    </sheetView>
  </sheetViews>
  <sheetFormatPr defaultRowHeight="14.4" x14ac:dyDescent="0.3"/>
  <cols>
    <col min="1" max="1" width="4.44140625" style="5" customWidth="1"/>
    <col min="2" max="2" width="14.6640625" style="5" customWidth="1"/>
    <col min="3" max="3" width="35" style="5" customWidth="1"/>
    <col min="4" max="4" width="10.109375" style="4" customWidth="1"/>
    <col min="5" max="5" width="10.33203125" style="4" customWidth="1"/>
    <col min="6" max="6" width="12.44140625" style="4" customWidth="1"/>
    <col min="7" max="7" width="8.6640625" style="4" customWidth="1"/>
    <col min="8" max="8" width="16.77734375" style="4" customWidth="1"/>
  </cols>
  <sheetData>
    <row r="1" spans="1:8" s="2" customFormat="1" ht="15.75" customHeight="1" x14ac:dyDescent="0.3">
      <c r="A1" s="7"/>
      <c r="B1" s="7"/>
      <c r="C1" s="7"/>
      <c r="D1" s="7"/>
      <c r="E1" s="66" t="s">
        <v>58</v>
      </c>
      <c r="F1" s="66"/>
      <c r="G1" s="66"/>
      <c r="H1" s="37"/>
    </row>
    <row r="2" spans="1:8" s="2" customFormat="1" ht="15.75" customHeight="1" x14ac:dyDescent="0.3">
      <c r="A2" s="7"/>
      <c r="B2" s="7"/>
      <c r="C2" s="7"/>
      <c r="D2" s="7"/>
      <c r="E2" s="66" t="s">
        <v>66</v>
      </c>
      <c r="F2" s="66"/>
      <c r="G2" s="66"/>
      <c r="H2" s="37"/>
    </row>
    <row r="3" spans="1:8" s="2" customFormat="1" ht="15.75" customHeight="1" x14ac:dyDescent="0.3">
      <c r="A3" s="7"/>
      <c r="B3" s="7"/>
      <c r="C3" s="7"/>
      <c r="D3" s="7"/>
      <c r="E3" s="66" t="s">
        <v>67</v>
      </c>
      <c r="F3" s="66"/>
      <c r="G3" s="66"/>
      <c r="H3" s="37"/>
    </row>
    <row r="4" spans="1:8" s="2" customFormat="1" ht="15.6" x14ac:dyDescent="0.3">
      <c r="A4" s="7"/>
      <c r="B4" s="7"/>
      <c r="C4" s="7"/>
      <c r="D4" s="7"/>
      <c r="E4" s="66" t="s">
        <v>56</v>
      </c>
      <c r="F4" s="66"/>
      <c r="G4" s="66"/>
      <c r="H4" s="37"/>
    </row>
    <row r="5" spans="1:8" ht="15.6" x14ac:dyDescent="0.3">
      <c r="A5" s="7"/>
      <c r="B5" s="7"/>
      <c r="C5" s="7"/>
      <c r="D5" s="8"/>
      <c r="E5" s="8"/>
      <c r="F5" s="8"/>
      <c r="G5" s="8"/>
    </row>
    <row r="6" spans="1:8" ht="34.5" customHeight="1" x14ac:dyDescent="0.3">
      <c r="A6" s="68" t="s">
        <v>68</v>
      </c>
      <c r="B6" s="68"/>
      <c r="C6" s="68"/>
      <c r="D6" s="68"/>
      <c r="E6" s="68"/>
      <c r="F6" s="68"/>
      <c r="G6" s="68"/>
    </row>
    <row r="7" spans="1:8" ht="14.25" customHeight="1" x14ac:dyDescent="0.3">
      <c r="A7" s="69" t="s">
        <v>0</v>
      </c>
      <c r="B7" s="69"/>
      <c r="C7" s="69"/>
      <c r="D7" s="69"/>
      <c r="E7" s="69"/>
      <c r="F7" s="69"/>
      <c r="G7" s="69"/>
    </row>
    <row r="8" spans="1:8" ht="15.75" customHeight="1" x14ac:dyDescent="0.3">
      <c r="A8" s="64" t="s">
        <v>7</v>
      </c>
      <c r="B8" s="64" t="s">
        <v>6</v>
      </c>
      <c r="C8" s="64" t="s">
        <v>5</v>
      </c>
      <c r="D8" s="64" t="s">
        <v>4</v>
      </c>
      <c r="E8" s="70" t="s">
        <v>1</v>
      </c>
      <c r="F8" s="70"/>
      <c r="G8" s="70"/>
    </row>
    <row r="9" spans="1:8" ht="16.5" customHeight="1" x14ac:dyDescent="0.3">
      <c r="A9" s="64"/>
      <c r="B9" s="64"/>
      <c r="C9" s="64"/>
      <c r="D9" s="64"/>
      <c r="E9" s="71" t="s">
        <v>2</v>
      </c>
      <c r="F9" s="71"/>
      <c r="G9" s="64" t="s">
        <v>3</v>
      </c>
    </row>
    <row r="10" spans="1:8" ht="31.2" x14ac:dyDescent="0.3">
      <c r="A10" s="64"/>
      <c r="B10" s="64"/>
      <c r="C10" s="64"/>
      <c r="D10" s="64"/>
      <c r="E10" s="10" t="s">
        <v>4</v>
      </c>
      <c r="F10" s="9" t="s">
        <v>55</v>
      </c>
      <c r="G10" s="64"/>
    </row>
    <row r="11" spans="1:8" ht="31.2" x14ac:dyDescent="0.3">
      <c r="A11" s="52" t="s">
        <v>8</v>
      </c>
      <c r="B11" s="54" t="s">
        <v>44</v>
      </c>
      <c r="C11" s="11" t="s">
        <v>62</v>
      </c>
      <c r="D11" s="31">
        <f>E11+G11</f>
        <v>24983</v>
      </c>
      <c r="E11" s="31">
        <f>24266.4+100</f>
        <v>24366.400000000001</v>
      </c>
      <c r="F11" s="31">
        <f>18322.9</f>
        <v>18322.900000000001</v>
      </c>
      <c r="G11" s="31">
        <f>10+0.6+606</f>
        <v>616.6</v>
      </c>
    </row>
    <row r="12" spans="1:8" ht="15.6" x14ac:dyDescent="0.3">
      <c r="A12" s="62"/>
      <c r="B12" s="63"/>
      <c r="C12" s="12" t="s">
        <v>46</v>
      </c>
      <c r="D12" s="31">
        <f>E12+G12</f>
        <v>34022.6</v>
      </c>
      <c r="E12" s="31">
        <f>39136.2-403.2-4710.4</f>
        <v>34022.6</v>
      </c>
      <c r="F12" s="31">
        <f>37759-396.5-4571.2</f>
        <v>32791.300000000003</v>
      </c>
      <c r="G12" s="31">
        <v>0</v>
      </c>
    </row>
    <row r="13" spans="1:8" ht="31.2" x14ac:dyDescent="0.3">
      <c r="A13" s="62"/>
      <c r="B13" s="63"/>
      <c r="C13" s="11" t="s">
        <v>49</v>
      </c>
      <c r="D13" s="31">
        <f>E13+G13</f>
        <v>1200</v>
      </c>
      <c r="E13" s="31">
        <v>1200</v>
      </c>
      <c r="F13" s="31">
        <v>0</v>
      </c>
      <c r="G13" s="31">
        <v>0</v>
      </c>
    </row>
    <row r="14" spans="1:8" ht="15.6" x14ac:dyDescent="0.3">
      <c r="A14" s="62"/>
      <c r="B14" s="63"/>
      <c r="C14" s="11" t="s">
        <v>70</v>
      </c>
      <c r="D14" s="31">
        <f>E14+G14</f>
        <v>35</v>
      </c>
      <c r="E14" s="31">
        <v>35</v>
      </c>
      <c r="F14" s="31">
        <v>20</v>
      </c>
      <c r="G14" s="31">
        <v>0</v>
      </c>
    </row>
    <row r="15" spans="1:8" ht="31.2" x14ac:dyDescent="0.3">
      <c r="A15" s="62"/>
      <c r="B15" s="63"/>
      <c r="C15" s="13" t="s">
        <v>9</v>
      </c>
      <c r="D15" s="31">
        <f t="shared" ref="D15:D16" si="0">E15+G15</f>
        <v>1142.9000000000001</v>
      </c>
      <c r="E15" s="31">
        <v>1142.9000000000001</v>
      </c>
      <c r="F15" s="31">
        <v>43.8</v>
      </c>
      <c r="G15" s="31">
        <v>0</v>
      </c>
    </row>
    <row r="16" spans="1:8" ht="16.5" customHeight="1" x14ac:dyDescent="0.3">
      <c r="A16" s="62"/>
      <c r="B16" s="63"/>
      <c r="C16" s="13" t="s">
        <v>47</v>
      </c>
      <c r="D16" s="31">
        <f t="shared" si="0"/>
        <v>85.300000000000011</v>
      </c>
      <c r="E16" s="31">
        <f>71.4+6.2</f>
        <v>77.600000000000009</v>
      </c>
      <c r="F16" s="31">
        <f>18.5+6</f>
        <v>24.5</v>
      </c>
      <c r="G16" s="31">
        <v>7.7</v>
      </c>
    </row>
    <row r="17" spans="1:11" ht="15.6" x14ac:dyDescent="0.3">
      <c r="A17" s="53"/>
      <c r="B17" s="55"/>
      <c r="C17" s="14" t="s">
        <v>10</v>
      </c>
      <c r="D17" s="32">
        <f>SUM(D11:D16)</f>
        <v>61468.800000000003</v>
      </c>
      <c r="E17" s="32">
        <f>SUM(E11:E16)</f>
        <v>60844.5</v>
      </c>
      <c r="F17" s="32">
        <f>SUM(F11:F16)</f>
        <v>51202.500000000007</v>
      </c>
      <c r="G17" s="32">
        <f>SUM(G11:G16)</f>
        <v>624.30000000000007</v>
      </c>
    </row>
    <row r="18" spans="1:11" ht="32.25" customHeight="1" x14ac:dyDescent="0.3">
      <c r="A18" s="40" t="s">
        <v>11</v>
      </c>
      <c r="B18" s="41" t="s">
        <v>12</v>
      </c>
      <c r="C18" s="13" t="s">
        <v>62</v>
      </c>
      <c r="D18" s="31">
        <f>E18+G18</f>
        <v>75</v>
      </c>
      <c r="E18" s="31">
        <v>75</v>
      </c>
      <c r="F18" s="31">
        <v>53.5</v>
      </c>
      <c r="G18" s="31">
        <v>0</v>
      </c>
      <c r="K18" s="1"/>
    </row>
    <row r="19" spans="1:11" ht="15.6" x14ac:dyDescent="0.3">
      <c r="A19" s="40"/>
      <c r="B19" s="41"/>
      <c r="C19" s="12" t="s">
        <v>46</v>
      </c>
      <c r="D19" s="31">
        <f t="shared" ref="D19:D21" si="1">E19+G19</f>
        <v>403.2</v>
      </c>
      <c r="E19" s="31">
        <v>403.2</v>
      </c>
      <c r="F19" s="31">
        <v>396.5</v>
      </c>
      <c r="G19" s="31">
        <v>0</v>
      </c>
    </row>
    <row r="20" spans="1:11" ht="15.6" x14ac:dyDescent="0.3">
      <c r="A20" s="40"/>
      <c r="B20" s="41"/>
      <c r="C20" s="12" t="s">
        <v>47</v>
      </c>
      <c r="D20" s="31">
        <f t="shared" si="1"/>
        <v>25.9</v>
      </c>
      <c r="E20" s="31">
        <v>25.9</v>
      </c>
      <c r="F20" s="31">
        <v>25.5</v>
      </c>
      <c r="G20" s="31">
        <v>0</v>
      </c>
    </row>
    <row r="21" spans="1:11" ht="33" customHeight="1" x14ac:dyDescent="0.3">
      <c r="A21" s="40"/>
      <c r="B21" s="41"/>
      <c r="C21" s="13" t="s">
        <v>9</v>
      </c>
      <c r="D21" s="31">
        <f t="shared" si="1"/>
        <v>9</v>
      </c>
      <c r="E21" s="31">
        <v>9</v>
      </c>
      <c r="F21" s="31">
        <v>0</v>
      </c>
      <c r="G21" s="31">
        <v>0</v>
      </c>
    </row>
    <row r="22" spans="1:11" ht="15.6" x14ac:dyDescent="0.3">
      <c r="A22" s="40"/>
      <c r="B22" s="41"/>
      <c r="C22" s="14" t="s">
        <v>10</v>
      </c>
      <c r="D22" s="32">
        <f>SUM(D18:D21)</f>
        <v>513.09999999999991</v>
      </c>
      <c r="E22" s="32">
        <f>SUM(E18:E21)</f>
        <v>513.09999999999991</v>
      </c>
      <c r="F22" s="32">
        <f>SUM(F18:F21)</f>
        <v>475.5</v>
      </c>
      <c r="G22" s="32">
        <f>SUM(G18:G21)</f>
        <v>0</v>
      </c>
    </row>
    <row r="23" spans="1:11" ht="33" customHeight="1" x14ac:dyDescent="0.3">
      <c r="A23" s="52" t="s">
        <v>13</v>
      </c>
      <c r="B23" s="54" t="s">
        <v>15</v>
      </c>
      <c r="C23" s="13" t="s">
        <v>62</v>
      </c>
      <c r="D23" s="31">
        <f>E23+G23</f>
        <v>64438.300000000017</v>
      </c>
      <c r="E23" s="31">
        <f>7605.8+1712.4+80.6+10474.3+13803.7+984.4+631+9315.2+335+600+500+500+61.8</f>
        <v>46604.200000000012</v>
      </c>
      <c r="F23" s="31">
        <f>34.5+12+24+8243.6+4+4+4+26.5</f>
        <v>8352.6</v>
      </c>
      <c r="G23" s="31">
        <f>791+2960+755+801+6075+58.7+1870+766.1+2800+957.3</f>
        <v>17834.100000000002</v>
      </c>
    </row>
    <row r="24" spans="1:11" ht="17.25" customHeight="1" x14ac:dyDescent="0.3">
      <c r="A24" s="62"/>
      <c r="B24" s="63"/>
      <c r="C24" s="12" t="s">
        <v>46</v>
      </c>
      <c r="D24" s="31">
        <f>E24+G24</f>
        <v>4710.2999999999993</v>
      </c>
      <c r="E24" s="31">
        <f>431.1+419+442.5+133.8+855.7+767.6+185.4+87.3+117+129.2+34.7+101.6+24.7+16.7+203.2+760.8</f>
        <v>4710.2999999999993</v>
      </c>
      <c r="F24" s="31">
        <f>418.9+406.5+427.3+128.6+826.4+739.7+179+84.2+113.3+125.3+33.5+98.7+24+16.4+200.1+749.3</f>
        <v>4571.2</v>
      </c>
      <c r="G24" s="31">
        <v>0</v>
      </c>
    </row>
    <row r="25" spans="1:11" ht="15.6" x14ac:dyDescent="0.3">
      <c r="A25" s="62"/>
      <c r="B25" s="63"/>
      <c r="C25" s="13" t="s">
        <v>70</v>
      </c>
      <c r="D25" s="31">
        <f>E25+G25</f>
        <v>32.299999999999997</v>
      </c>
      <c r="E25" s="31">
        <v>32.299999999999997</v>
      </c>
      <c r="F25" s="31">
        <v>31</v>
      </c>
      <c r="G25" s="31">
        <v>0</v>
      </c>
      <c r="H25" s="38"/>
    </row>
    <row r="26" spans="1:11" ht="31.2" x14ac:dyDescent="0.3">
      <c r="A26" s="62"/>
      <c r="B26" s="63"/>
      <c r="C26" s="13" t="s">
        <v>49</v>
      </c>
      <c r="D26" s="31">
        <f t="shared" ref="D26:D28" si="2">E26+G26</f>
        <v>4463.2</v>
      </c>
      <c r="E26" s="31">
        <f>181+24.7+509.1+1356.3+2392.1</f>
        <v>4463.2</v>
      </c>
      <c r="F26" s="31">
        <f>23.3+460.8+1096.7+228</f>
        <v>1808.8000000000002</v>
      </c>
      <c r="G26" s="31">
        <v>0</v>
      </c>
    </row>
    <row r="27" spans="1:11" ht="15.6" x14ac:dyDescent="0.3">
      <c r="A27" s="62"/>
      <c r="B27" s="63"/>
      <c r="C27" s="13" t="s">
        <v>51</v>
      </c>
      <c r="D27" s="35">
        <f t="shared" si="2"/>
        <v>1227.0999999999999</v>
      </c>
      <c r="E27" s="35">
        <f>651.2+575.9</f>
        <v>1227.0999999999999</v>
      </c>
      <c r="F27" s="35">
        <f>16.9+13.1</f>
        <v>30</v>
      </c>
      <c r="G27" s="35">
        <v>0</v>
      </c>
    </row>
    <row r="28" spans="1:11" ht="31.2" x14ac:dyDescent="0.3">
      <c r="A28" s="62"/>
      <c r="B28" s="63"/>
      <c r="C28" s="13" t="s">
        <v>9</v>
      </c>
      <c r="D28" s="31">
        <f t="shared" si="2"/>
        <v>277.20000000000005</v>
      </c>
      <c r="E28" s="31">
        <f>151.8+21.4+104</f>
        <v>277.20000000000005</v>
      </c>
      <c r="F28" s="31">
        <v>0</v>
      </c>
      <c r="G28" s="31">
        <v>0</v>
      </c>
    </row>
    <row r="29" spans="1:11" ht="15.6" x14ac:dyDescent="0.3">
      <c r="A29" s="62"/>
      <c r="B29" s="63"/>
      <c r="C29" s="13" t="s">
        <v>47</v>
      </c>
      <c r="D29" s="31">
        <f>E29+G29</f>
        <v>614.29999999999995</v>
      </c>
      <c r="E29" s="31">
        <f>0.1+10.6</f>
        <v>10.7</v>
      </c>
      <c r="F29" s="31">
        <v>0</v>
      </c>
      <c r="G29" s="31">
        <f>2.3+66+81.4+453.9</f>
        <v>603.59999999999991</v>
      </c>
    </row>
    <row r="30" spans="1:11" ht="15.6" x14ac:dyDescent="0.3">
      <c r="A30" s="53"/>
      <c r="B30" s="55"/>
      <c r="C30" s="14" t="s">
        <v>10</v>
      </c>
      <c r="D30" s="33">
        <f>SUM(D23:D29)</f>
        <v>75762.700000000026</v>
      </c>
      <c r="E30" s="32">
        <f>SUM(E23:E29)</f>
        <v>57325.000000000007</v>
      </c>
      <c r="F30" s="32">
        <f>SUM(F23:F29)</f>
        <v>14793.599999999999</v>
      </c>
      <c r="G30" s="32">
        <f>SUM(G23:G29)</f>
        <v>18437.7</v>
      </c>
    </row>
    <row r="31" spans="1:11" ht="31.2" x14ac:dyDescent="0.3">
      <c r="A31" s="40" t="s">
        <v>14</v>
      </c>
      <c r="B31" s="41" t="s">
        <v>17</v>
      </c>
      <c r="C31" s="13" t="s">
        <v>62</v>
      </c>
      <c r="D31" s="31">
        <f>E31+G31</f>
        <v>600</v>
      </c>
      <c r="E31" s="31">
        <v>530.20000000000005</v>
      </c>
      <c r="F31" s="31">
        <v>275.2</v>
      </c>
      <c r="G31" s="31">
        <v>69.8</v>
      </c>
    </row>
    <row r="32" spans="1:11" ht="31.2" x14ac:dyDescent="0.3">
      <c r="A32" s="40"/>
      <c r="B32" s="41"/>
      <c r="C32" s="13" t="s">
        <v>49</v>
      </c>
      <c r="D32" s="31">
        <f>E32+G32</f>
        <v>1234.5999999999999</v>
      </c>
      <c r="E32" s="31">
        <v>1234.5999999999999</v>
      </c>
      <c r="F32" s="31">
        <v>1172</v>
      </c>
      <c r="G32" s="31">
        <v>0</v>
      </c>
    </row>
    <row r="33" spans="1:8" ht="15.6" x14ac:dyDescent="0.3">
      <c r="A33" s="40"/>
      <c r="B33" s="41"/>
      <c r="C33" s="14" t="s">
        <v>10</v>
      </c>
      <c r="D33" s="32">
        <f>D31+D32</f>
        <v>1834.6</v>
      </c>
      <c r="E33" s="32">
        <f>E31+E32</f>
        <v>1764.8</v>
      </c>
      <c r="F33" s="32">
        <f>F31+F32</f>
        <v>1447.2</v>
      </c>
      <c r="G33" s="32">
        <f>G31+G32</f>
        <v>69.8</v>
      </c>
    </row>
    <row r="34" spans="1:8" ht="31.2" x14ac:dyDescent="0.3">
      <c r="A34" s="40" t="s">
        <v>16</v>
      </c>
      <c r="B34" s="41" t="s">
        <v>20</v>
      </c>
      <c r="C34" s="13" t="s">
        <v>62</v>
      </c>
      <c r="D34" s="31">
        <f>E34+G34</f>
        <v>19052.099999999999</v>
      </c>
      <c r="E34" s="31">
        <f>1889.4+5234+490.5+4721.2+230+638.8</f>
        <v>13203.899999999998</v>
      </c>
      <c r="F34" s="31">
        <f>3864.2+479.8+1506.3+626.4</f>
        <v>6476.7</v>
      </c>
      <c r="G34" s="31">
        <f>1010.6+203.5+4634.1</f>
        <v>5848.2000000000007</v>
      </c>
    </row>
    <row r="35" spans="1:8" ht="31.2" x14ac:dyDescent="0.3">
      <c r="A35" s="40"/>
      <c r="B35" s="41"/>
      <c r="C35" s="13" t="s">
        <v>49</v>
      </c>
      <c r="D35" s="34">
        <f>E35+G35</f>
        <v>11</v>
      </c>
      <c r="E35" s="34">
        <v>11</v>
      </c>
      <c r="F35" s="31">
        <v>10.8</v>
      </c>
      <c r="G35" s="31">
        <v>0</v>
      </c>
    </row>
    <row r="36" spans="1:8" ht="31.2" x14ac:dyDescent="0.3">
      <c r="A36" s="40"/>
      <c r="B36" s="41"/>
      <c r="C36" s="11" t="s">
        <v>9</v>
      </c>
      <c r="D36" s="31">
        <f>E36+G36</f>
        <v>79</v>
      </c>
      <c r="E36" s="31">
        <v>79</v>
      </c>
      <c r="F36" s="31">
        <v>0</v>
      </c>
      <c r="G36" s="31">
        <v>0</v>
      </c>
    </row>
    <row r="37" spans="1:8" ht="14.25" customHeight="1" x14ac:dyDescent="0.3">
      <c r="A37" s="40"/>
      <c r="B37" s="41"/>
      <c r="C37" s="15" t="s">
        <v>10</v>
      </c>
      <c r="D37" s="32">
        <f>D34+D35+D36</f>
        <v>19142.099999999999</v>
      </c>
      <c r="E37" s="32">
        <f>E34+E35+E36</f>
        <v>13293.899999999998</v>
      </c>
      <c r="F37" s="32">
        <f>F34+F35+F36</f>
        <v>6487.5</v>
      </c>
      <c r="G37" s="32">
        <f>G34+G35+G36</f>
        <v>5848.2000000000007</v>
      </c>
    </row>
    <row r="38" spans="1:8" ht="31.2" x14ac:dyDescent="0.3">
      <c r="A38" s="40" t="s">
        <v>18</v>
      </c>
      <c r="B38" s="41" t="s">
        <v>22</v>
      </c>
      <c r="C38" s="16" t="s">
        <v>62</v>
      </c>
      <c r="D38" s="31">
        <f>E38+G38</f>
        <v>248.2</v>
      </c>
      <c r="E38" s="31">
        <v>246.2</v>
      </c>
      <c r="F38" s="31">
        <v>233.9</v>
      </c>
      <c r="G38" s="31">
        <v>2</v>
      </c>
    </row>
    <row r="39" spans="1:8" ht="15.6" x14ac:dyDescent="0.3">
      <c r="A39" s="40"/>
      <c r="B39" s="41"/>
      <c r="C39" s="15" t="s">
        <v>10</v>
      </c>
      <c r="D39" s="32">
        <f>D38</f>
        <v>248.2</v>
      </c>
      <c r="E39" s="32">
        <f>E38</f>
        <v>246.2</v>
      </c>
      <c r="F39" s="32">
        <f>F38</f>
        <v>233.9</v>
      </c>
      <c r="G39" s="32">
        <f>G38</f>
        <v>2</v>
      </c>
    </row>
    <row r="40" spans="1:8" s="5" customFormat="1" ht="31.2" x14ac:dyDescent="0.3">
      <c r="A40" s="54" t="s">
        <v>19</v>
      </c>
      <c r="B40" s="45" t="s">
        <v>24</v>
      </c>
      <c r="C40" s="13" t="s">
        <v>62</v>
      </c>
      <c r="D40" s="31">
        <f>E40+G40</f>
        <v>909.8</v>
      </c>
      <c r="E40" s="31">
        <v>909.8</v>
      </c>
      <c r="F40" s="31">
        <v>857.4</v>
      </c>
      <c r="G40" s="31">
        <v>0</v>
      </c>
      <c r="H40" s="4"/>
    </row>
    <row r="41" spans="1:8" s="5" customFormat="1" ht="33" customHeight="1" x14ac:dyDescent="0.3">
      <c r="A41" s="63"/>
      <c r="B41" s="46"/>
      <c r="C41" s="17" t="s">
        <v>9</v>
      </c>
      <c r="D41" s="31">
        <f>E41+G41</f>
        <v>38.4</v>
      </c>
      <c r="E41" s="31">
        <v>30</v>
      </c>
      <c r="F41" s="31">
        <v>29.5</v>
      </c>
      <c r="G41" s="31">
        <v>8.4</v>
      </c>
      <c r="H41" s="4"/>
    </row>
    <row r="42" spans="1:8" s="5" customFormat="1" ht="15.6" x14ac:dyDescent="0.3">
      <c r="A42" s="55"/>
      <c r="B42" s="47"/>
      <c r="C42" s="15" t="s">
        <v>10</v>
      </c>
      <c r="D42" s="32">
        <f>D40+D41</f>
        <v>948.19999999999993</v>
      </c>
      <c r="E42" s="32">
        <f t="shared" ref="E42:F42" si="3">E40+E41</f>
        <v>939.8</v>
      </c>
      <c r="F42" s="32">
        <f t="shared" si="3"/>
        <v>886.9</v>
      </c>
      <c r="G42" s="32">
        <f>G40+G41</f>
        <v>8.4</v>
      </c>
      <c r="H42" s="4"/>
    </row>
    <row r="43" spans="1:8" s="5" customFormat="1" ht="31.2" x14ac:dyDescent="0.3">
      <c r="A43" s="52" t="s">
        <v>21</v>
      </c>
      <c r="B43" s="45" t="s">
        <v>26</v>
      </c>
      <c r="C43" s="18" t="s">
        <v>62</v>
      </c>
      <c r="D43" s="35">
        <f>E43+G43</f>
        <v>888.8</v>
      </c>
      <c r="E43" s="35">
        <v>888.8</v>
      </c>
      <c r="F43" s="35">
        <v>777.4</v>
      </c>
      <c r="G43" s="35">
        <v>0</v>
      </c>
      <c r="H43" s="4"/>
    </row>
    <row r="44" spans="1:8" s="5" customFormat="1" ht="31.2" x14ac:dyDescent="0.3">
      <c r="A44" s="62"/>
      <c r="B44" s="46"/>
      <c r="C44" s="18" t="s">
        <v>9</v>
      </c>
      <c r="D44" s="35">
        <f>E44+G44</f>
        <v>16</v>
      </c>
      <c r="E44" s="35">
        <v>16</v>
      </c>
      <c r="F44" s="35">
        <v>0</v>
      </c>
      <c r="G44" s="35">
        <v>0</v>
      </c>
      <c r="H44" s="4"/>
    </row>
    <row r="45" spans="1:8" s="5" customFormat="1" ht="15" customHeight="1" x14ac:dyDescent="0.3">
      <c r="A45" s="53"/>
      <c r="B45" s="47"/>
      <c r="C45" s="19" t="s">
        <v>10</v>
      </c>
      <c r="D45" s="36">
        <f>D43+D44</f>
        <v>904.8</v>
      </c>
      <c r="E45" s="36">
        <f t="shared" ref="E45:G45" si="4">E43+E44</f>
        <v>904.8</v>
      </c>
      <c r="F45" s="36">
        <f t="shared" si="4"/>
        <v>777.4</v>
      </c>
      <c r="G45" s="36">
        <f t="shared" si="4"/>
        <v>0</v>
      </c>
      <c r="H45" s="4"/>
    </row>
    <row r="46" spans="1:8" s="5" customFormat="1" ht="31.2" x14ac:dyDescent="0.3">
      <c r="A46" s="40" t="s">
        <v>23</v>
      </c>
      <c r="B46" s="65" t="s">
        <v>28</v>
      </c>
      <c r="C46" s="18" t="s">
        <v>62</v>
      </c>
      <c r="D46" s="35">
        <f>E46+G46</f>
        <v>310.10000000000002</v>
      </c>
      <c r="E46" s="35">
        <v>310.10000000000002</v>
      </c>
      <c r="F46" s="35">
        <v>275</v>
      </c>
      <c r="G46" s="35">
        <v>0</v>
      </c>
      <c r="H46" s="4"/>
    </row>
    <row r="47" spans="1:8" s="5" customFormat="1" ht="31.2" x14ac:dyDescent="0.3">
      <c r="A47" s="40"/>
      <c r="B47" s="65"/>
      <c r="C47" s="18" t="s">
        <v>9</v>
      </c>
      <c r="D47" s="35">
        <f>E47+G47</f>
        <v>10</v>
      </c>
      <c r="E47" s="35">
        <v>10</v>
      </c>
      <c r="F47" s="35">
        <v>0</v>
      </c>
      <c r="G47" s="35">
        <v>0</v>
      </c>
      <c r="H47" s="4"/>
    </row>
    <row r="48" spans="1:8" s="5" customFormat="1" ht="15.6" x14ac:dyDescent="0.3">
      <c r="A48" s="40"/>
      <c r="B48" s="65"/>
      <c r="C48" s="19" t="s">
        <v>10</v>
      </c>
      <c r="D48" s="36">
        <f>D46+D47</f>
        <v>320.10000000000002</v>
      </c>
      <c r="E48" s="36">
        <f t="shared" ref="E48:G48" si="5">E46+E47</f>
        <v>320.10000000000002</v>
      </c>
      <c r="F48" s="36">
        <f t="shared" si="5"/>
        <v>275</v>
      </c>
      <c r="G48" s="36">
        <f t="shared" si="5"/>
        <v>0</v>
      </c>
      <c r="H48" s="4"/>
    </row>
    <row r="49" spans="1:8" s="5" customFormat="1" ht="31.2" x14ac:dyDescent="0.3">
      <c r="A49" s="52" t="s">
        <v>25</v>
      </c>
      <c r="B49" s="45" t="s">
        <v>30</v>
      </c>
      <c r="C49" s="18" t="s">
        <v>62</v>
      </c>
      <c r="D49" s="35">
        <f>E49+G49</f>
        <v>652.6</v>
      </c>
      <c r="E49" s="35">
        <f>387.6+265</f>
        <v>652.6</v>
      </c>
      <c r="F49" s="35">
        <v>308.10000000000002</v>
      </c>
      <c r="G49" s="35">
        <v>0</v>
      </c>
      <c r="H49" s="4"/>
    </row>
    <row r="50" spans="1:8" s="5" customFormat="1" ht="31.2" x14ac:dyDescent="0.3">
      <c r="A50" s="62"/>
      <c r="B50" s="46"/>
      <c r="C50" s="18" t="s">
        <v>9</v>
      </c>
      <c r="D50" s="35">
        <f>E50+G50</f>
        <v>200</v>
      </c>
      <c r="E50" s="35">
        <v>200</v>
      </c>
      <c r="F50" s="35">
        <v>160.80000000000001</v>
      </c>
      <c r="G50" s="35">
        <v>0</v>
      </c>
      <c r="H50" s="4"/>
    </row>
    <row r="51" spans="1:8" s="5" customFormat="1" ht="15.6" x14ac:dyDescent="0.3">
      <c r="A51" s="53"/>
      <c r="B51" s="47"/>
      <c r="C51" s="19" t="s">
        <v>10</v>
      </c>
      <c r="D51" s="36">
        <f>D49+D50</f>
        <v>852.6</v>
      </c>
      <c r="E51" s="36">
        <f t="shared" ref="E51:G51" si="6">E49+E50</f>
        <v>852.6</v>
      </c>
      <c r="F51" s="36">
        <f t="shared" si="6"/>
        <v>468.90000000000003</v>
      </c>
      <c r="G51" s="36">
        <f t="shared" si="6"/>
        <v>0</v>
      </c>
      <c r="H51" s="4"/>
    </row>
    <row r="52" spans="1:8" s="5" customFormat="1" ht="31.2" x14ac:dyDescent="0.3">
      <c r="A52" s="40" t="s">
        <v>27</v>
      </c>
      <c r="B52" s="65" t="s">
        <v>33</v>
      </c>
      <c r="C52" s="20" t="s">
        <v>62</v>
      </c>
      <c r="D52" s="35">
        <f>E52+G52</f>
        <v>1209</v>
      </c>
      <c r="E52" s="35">
        <v>1201.9000000000001</v>
      </c>
      <c r="F52" s="35">
        <v>1000</v>
      </c>
      <c r="G52" s="35">
        <v>7.1</v>
      </c>
      <c r="H52" s="4"/>
    </row>
    <row r="53" spans="1:8" s="5" customFormat="1" ht="31.2" x14ac:dyDescent="0.3">
      <c r="A53" s="40"/>
      <c r="B53" s="65"/>
      <c r="C53" s="20" t="s">
        <v>9</v>
      </c>
      <c r="D53" s="35">
        <f>E53+G53</f>
        <v>10.8</v>
      </c>
      <c r="E53" s="35">
        <v>10.8</v>
      </c>
      <c r="F53" s="35">
        <v>0</v>
      </c>
      <c r="G53" s="35">
        <v>0</v>
      </c>
      <c r="H53" s="4"/>
    </row>
    <row r="54" spans="1:8" s="5" customFormat="1" ht="15" customHeight="1" x14ac:dyDescent="0.3">
      <c r="A54" s="40"/>
      <c r="B54" s="65"/>
      <c r="C54" s="19" t="s">
        <v>10</v>
      </c>
      <c r="D54" s="36">
        <f>D52+D53</f>
        <v>1219.8</v>
      </c>
      <c r="E54" s="36">
        <f t="shared" ref="E54:G54" si="7">E52+E53</f>
        <v>1212.7</v>
      </c>
      <c r="F54" s="36">
        <f t="shared" si="7"/>
        <v>1000</v>
      </c>
      <c r="G54" s="36">
        <f t="shared" si="7"/>
        <v>7.1</v>
      </c>
      <c r="H54" s="4"/>
    </row>
    <row r="55" spans="1:8" s="5" customFormat="1" ht="31.2" x14ac:dyDescent="0.3">
      <c r="A55" s="40" t="s">
        <v>29</v>
      </c>
      <c r="B55" s="41" t="s">
        <v>41</v>
      </c>
      <c r="C55" s="13" t="s">
        <v>62</v>
      </c>
      <c r="D55" s="31">
        <f>E55+G55</f>
        <v>2227.3999999999996</v>
      </c>
      <c r="E55" s="31">
        <v>1516.6</v>
      </c>
      <c r="F55" s="31">
        <v>1050</v>
      </c>
      <c r="G55" s="31">
        <v>710.8</v>
      </c>
      <c r="H55" s="4"/>
    </row>
    <row r="56" spans="1:8" s="5" customFormat="1" ht="31.2" x14ac:dyDescent="0.3">
      <c r="A56" s="40"/>
      <c r="B56" s="41"/>
      <c r="C56" s="13" t="s">
        <v>9</v>
      </c>
      <c r="D56" s="31">
        <f t="shared" ref="D56:D73" si="8">E56+G56</f>
        <v>46.2</v>
      </c>
      <c r="E56" s="31">
        <v>36.200000000000003</v>
      </c>
      <c r="F56" s="31">
        <v>0</v>
      </c>
      <c r="G56" s="31">
        <v>10</v>
      </c>
      <c r="H56" s="4"/>
    </row>
    <row r="57" spans="1:8" s="5" customFormat="1" ht="15.6" x14ac:dyDescent="0.3">
      <c r="A57" s="40"/>
      <c r="B57" s="41"/>
      <c r="C57" s="15" t="s">
        <v>10</v>
      </c>
      <c r="D57" s="32">
        <f>D55+D56</f>
        <v>2273.5999999999995</v>
      </c>
      <c r="E57" s="32">
        <f t="shared" ref="E57:G57" si="9">E55+E56</f>
        <v>1552.8</v>
      </c>
      <c r="F57" s="32">
        <f t="shared" si="9"/>
        <v>1050</v>
      </c>
      <c r="G57" s="32">
        <f t="shared" si="9"/>
        <v>720.8</v>
      </c>
      <c r="H57" s="4"/>
    </row>
    <row r="58" spans="1:8" s="5" customFormat="1" ht="31.2" x14ac:dyDescent="0.3">
      <c r="A58" s="52" t="s">
        <v>31</v>
      </c>
      <c r="B58" s="54" t="s">
        <v>40</v>
      </c>
      <c r="C58" s="13" t="s">
        <v>62</v>
      </c>
      <c r="D58" s="31">
        <f t="shared" si="8"/>
        <v>1837.8</v>
      </c>
      <c r="E58" s="31">
        <v>1687</v>
      </c>
      <c r="F58" s="31">
        <v>1260</v>
      </c>
      <c r="G58" s="31">
        <f>95.8+20+35</f>
        <v>150.80000000000001</v>
      </c>
      <c r="H58" s="4"/>
    </row>
    <row r="59" spans="1:8" s="5" customFormat="1" ht="31.2" x14ac:dyDescent="0.3">
      <c r="A59" s="62"/>
      <c r="B59" s="63"/>
      <c r="C59" s="13" t="s">
        <v>9</v>
      </c>
      <c r="D59" s="31">
        <f t="shared" si="8"/>
        <v>20</v>
      </c>
      <c r="E59" s="31">
        <v>20</v>
      </c>
      <c r="F59" s="31">
        <v>0</v>
      </c>
      <c r="G59" s="31">
        <v>0</v>
      </c>
      <c r="H59" s="4"/>
    </row>
    <row r="60" spans="1:8" s="5" customFormat="1" ht="14.25" customHeight="1" x14ac:dyDescent="0.3">
      <c r="A60" s="53"/>
      <c r="B60" s="55"/>
      <c r="C60" s="15" t="s">
        <v>10</v>
      </c>
      <c r="D60" s="32">
        <f>D59+D58</f>
        <v>1857.8</v>
      </c>
      <c r="E60" s="32">
        <f t="shared" ref="E60:G60" si="10">E59+E58</f>
        <v>1707</v>
      </c>
      <c r="F60" s="32">
        <f t="shared" si="10"/>
        <v>1260</v>
      </c>
      <c r="G60" s="32">
        <f t="shared" si="10"/>
        <v>150.80000000000001</v>
      </c>
      <c r="H60" s="4"/>
    </row>
    <row r="61" spans="1:8" s="5" customFormat="1" ht="31.2" x14ac:dyDescent="0.3">
      <c r="A61" s="40" t="s">
        <v>32</v>
      </c>
      <c r="B61" s="41" t="s">
        <v>36</v>
      </c>
      <c r="C61" s="13" t="s">
        <v>62</v>
      </c>
      <c r="D61" s="31">
        <f t="shared" si="8"/>
        <v>344.4</v>
      </c>
      <c r="E61" s="31">
        <v>320.39999999999998</v>
      </c>
      <c r="F61" s="31">
        <v>248.8</v>
      </c>
      <c r="G61" s="31">
        <f>5+19</f>
        <v>24</v>
      </c>
      <c r="H61" s="4"/>
    </row>
    <row r="62" spans="1:8" s="5" customFormat="1" ht="31.2" x14ac:dyDescent="0.3">
      <c r="A62" s="40"/>
      <c r="B62" s="41"/>
      <c r="C62" s="13" t="s">
        <v>9</v>
      </c>
      <c r="D62" s="31">
        <f t="shared" si="8"/>
        <v>3</v>
      </c>
      <c r="E62" s="31">
        <v>3</v>
      </c>
      <c r="F62" s="31">
        <v>0</v>
      </c>
      <c r="G62" s="31">
        <v>0</v>
      </c>
      <c r="H62" s="4"/>
    </row>
    <row r="63" spans="1:8" s="5" customFormat="1" ht="13.5" customHeight="1" x14ac:dyDescent="0.3">
      <c r="A63" s="40"/>
      <c r="B63" s="41"/>
      <c r="C63" s="15" t="s">
        <v>10</v>
      </c>
      <c r="D63" s="32">
        <f>D61+D62</f>
        <v>347.4</v>
      </c>
      <c r="E63" s="32">
        <f t="shared" ref="E63:G63" si="11">E61+E62</f>
        <v>323.39999999999998</v>
      </c>
      <c r="F63" s="32">
        <f t="shared" si="11"/>
        <v>248.8</v>
      </c>
      <c r="G63" s="32">
        <f t="shared" si="11"/>
        <v>24</v>
      </c>
      <c r="H63" s="4"/>
    </row>
    <row r="64" spans="1:8" s="5" customFormat="1" ht="31.2" x14ac:dyDescent="0.3">
      <c r="A64" s="40" t="s">
        <v>34</v>
      </c>
      <c r="B64" s="41" t="s">
        <v>38</v>
      </c>
      <c r="C64" s="11" t="s">
        <v>62</v>
      </c>
      <c r="D64" s="31">
        <f t="shared" si="8"/>
        <v>694.1</v>
      </c>
      <c r="E64" s="31">
        <v>691.7</v>
      </c>
      <c r="F64" s="31">
        <v>542.9</v>
      </c>
      <c r="G64" s="31">
        <v>2.4</v>
      </c>
      <c r="H64" s="4"/>
    </row>
    <row r="65" spans="1:8" s="5" customFormat="1" ht="31.2" x14ac:dyDescent="0.3">
      <c r="A65" s="40"/>
      <c r="B65" s="41"/>
      <c r="C65" s="13" t="s">
        <v>9</v>
      </c>
      <c r="D65" s="31">
        <f t="shared" si="8"/>
        <v>7.2</v>
      </c>
      <c r="E65" s="31">
        <v>7.2</v>
      </c>
      <c r="F65" s="31">
        <v>0</v>
      </c>
      <c r="G65" s="31">
        <v>0</v>
      </c>
      <c r="H65" s="4"/>
    </row>
    <row r="66" spans="1:8" s="5" customFormat="1" ht="15.6" x14ac:dyDescent="0.3">
      <c r="A66" s="40"/>
      <c r="B66" s="41"/>
      <c r="C66" s="15" t="s">
        <v>10</v>
      </c>
      <c r="D66" s="32">
        <f>D64+D65</f>
        <v>701.30000000000007</v>
      </c>
      <c r="E66" s="32">
        <f t="shared" ref="E66:G66" si="12">E64+E65</f>
        <v>698.90000000000009</v>
      </c>
      <c r="F66" s="32">
        <f t="shared" si="12"/>
        <v>542.9</v>
      </c>
      <c r="G66" s="32">
        <f t="shared" si="12"/>
        <v>2.4</v>
      </c>
      <c r="H66" s="4"/>
    </row>
    <row r="67" spans="1:8" s="5" customFormat="1" ht="31.2" x14ac:dyDescent="0.3">
      <c r="A67" s="40" t="s">
        <v>35</v>
      </c>
      <c r="B67" s="41" t="s">
        <v>42</v>
      </c>
      <c r="C67" s="13" t="s">
        <v>62</v>
      </c>
      <c r="D67" s="31">
        <f t="shared" si="8"/>
        <v>1733.4</v>
      </c>
      <c r="E67" s="31">
        <v>1715.4</v>
      </c>
      <c r="F67" s="31">
        <v>1415</v>
      </c>
      <c r="G67" s="31">
        <v>18</v>
      </c>
      <c r="H67" s="4"/>
    </row>
    <row r="68" spans="1:8" s="5" customFormat="1" ht="31.2" x14ac:dyDescent="0.3">
      <c r="A68" s="40"/>
      <c r="B68" s="41"/>
      <c r="C68" s="13" t="s">
        <v>9</v>
      </c>
      <c r="D68" s="31">
        <f t="shared" si="8"/>
        <v>0.1</v>
      </c>
      <c r="E68" s="31">
        <v>0.1</v>
      </c>
      <c r="F68" s="31">
        <v>0</v>
      </c>
      <c r="G68" s="31">
        <v>0</v>
      </c>
      <c r="H68" s="4"/>
    </row>
    <row r="69" spans="1:8" s="5" customFormat="1" ht="15.6" x14ac:dyDescent="0.3">
      <c r="A69" s="40"/>
      <c r="B69" s="41"/>
      <c r="C69" s="13" t="s">
        <v>51</v>
      </c>
      <c r="D69" s="35">
        <f t="shared" si="8"/>
        <v>116.6</v>
      </c>
      <c r="E69" s="35">
        <v>116.6</v>
      </c>
      <c r="F69" s="35">
        <v>0</v>
      </c>
      <c r="G69" s="35">
        <v>0</v>
      </c>
      <c r="H69" s="4"/>
    </row>
    <row r="70" spans="1:8" s="5" customFormat="1" ht="15.6" x14ac:dyDescent="0.3">
      <c r="A70" s="40"/>
      <c r="B70" s="41"/>
      <c r="C70" s="15" t="s">
        <v>10</v>
      </c>
      <c r="D70" s="32">
        <f>D67+D69+D68</f>
        <v>1850.1</v>
      </c>
      <c r="E70" s="32">
        <f>E67+E69+E68</f>
        <v>1832.1</v>
      </c>
      <c r="F70" s="32">
        <f t="shared" ref="F70:G70" si="13">F67+F69</f>
        <v>1415</v>
      </c>
      <c r="G70" s="32">
        <f t="shared" si="13"/>
        <v>18</v>
      </c>
      <c r="H70" s="4"/>
    </row>
    <row r="71" spans="1:8" s="5" customFormat="1" ht="31.2" x14ac:dyDescent="0.3">
      <c r="A71" s="59" t="s">
        <v>37</v>
      </c>
      <c r="B71" s="45" t="s">
        <v>43</v>
      </c>
      <c r="C71" s="21" t="s">
        <v>62</v>
      </c>
      <c r="D71" s="35">
        <f t="shared" si="8"/>
        <v>774</v>
      </c>
      <c r="E71" s="35">
        <v>774</v>
      </c>
      <c r="F71" s="35">
        <v>624</v>
      </c>
      <c r="G71" s="35">
        <v>0</v>
      </c>
      <c r="H71" s="4"/>
    </row>
    <row r="72" spans="1:8" s="5" customFormat="1" ht="31.2" x14ac:dyDescent="0.3">
      <c r="A72" s="60"/>
      <c r="B72" s="46"/>
      <c r="C72" s="18" t="s">
        <v>49</v>
      </c>
      <c r="D72" s="35">
        <f t="shared" si="8"/>
        <v>900</v>
      </c>
      <c r="E72" s="35">
        <v>900</v>
      </c>
      <c r="F72" s="35">
        <v>858</v>
      </c>
      <c r="G72" s="35">
        <v>0</v>
      </c>
      <c r="H72" s="4"/>
    </row>
    <row r="73" spans="1:8" s="5" customFormat="1" ht="31.2" x14ac:dyDescent="0.3">
      <c r="A73" s="60"/>
      <c r="B73" s="46"/>
      <c r="C73" s="18" t="s">
        <v>9</v>
      </c>
      <c r="D73" s="35">
        <f t="shared" si="8"/>
        <v>22.3</v>
      </c>
      <c r="E73" s="35">
        <v>22.3</v>
      </c>
      <c r="F73" s="35">
        <v>0</v>
      </c>
      <c r="G73" s="35">
        <v>0</v>
      </c>
      <c r="H73" s="4"/>
    </row>
    <row r="74" spans="1:8" s="5" customFormat="1" ht="15.6" x14ac:dyDescent="0.3">
      <c r="A74" s="61"/>
      <c r="B74" s="47"/>
      <c r="C74" s="19" t="s">
        <v>10</v>
      </c>
      <c r="D74" s="36">
        <f>D71+D72+D73</f>
        <v>1696.3</v>
      </c>
      <c r="E74" s="36">
        <f t="shared" ref="E74:G74" si="14">E71+E72+E73</f>
        <v>1696.3</v>
      </c>
      <c r="F74" s="36">
        <f t="shared" si="14"/>
        <v>1482</v>
      </c>
      <c r="G74" s="36">
        <f t="shared" si="14"/>
        <v>0</v>
      </c>
      <c r="H74" s="4"/>
    </row>
    <row r="75" spans="1:8" s="5" customFormat="1" ht="31.2" x14ac:dyDescent="0.3">
      <c r="A75" s="52" t="s">
        <v>39</v>
      </c>
      <c r="B75" s="54" t="s">
        <v>64</v>
      </c>
      <c r="C75" s="11" t="s">
        <v>62</v>
      </c>
      <c r="D75" s="31">
        <f>E75+G75</f>
        <v>500</v>
      </c>
      <c r="E75" s="31">
        <v>453</v>
      </c>
      <c r="F75" s="31">
        <v>294.7</v>
      </c>
      <c r="G75" s="31">
        <v>47</v>
      </c>
      <c r="H75" s="4"/>
    </row>
    <row r="76" spans="1:8" s="5" customFormat="1" ht="15.6" x14ac:dyDescent="0.3">
      <c r="A76" s="53"/>
      <c r="B76" s="55"/>
      <c r="C76" s="15" t="s">
        <v>10</v>
      </c>
      <c r="D76" s="32">
        <f>D75</f>
        <v>500</v>
      </c>
      <c r="E76" s="32">
        <f t="shared" ref="E76:G76" si="15">E75</f>
        <v>453</v>
      </c>
      <c r="F76" s="32">
        <f t="shared" si="15"/>
        <v>294.7</v>
      </c>
      <c r="G76" s="32">
        <f t="shared" si="15"/>
        <v>47</v>
      </c>
      <c r="H76" s="4"/>
    </row>
    <row r="77" spans="1:8" s="5" customFormat="1" ht="31.2" x14ac:dyDescent="0.3">
      <c r="A77" s="52" t="s">
        <v>65</v>
      </c>
      <c r="B77" s="45" t="s">
        <v>48</v>
      </c>
      <c r="C77" s="21" t="s">
        <v>62</v>
      </c>
      <c r="D77" s="35">
        <f>E77+G77</f>
        <v>393.1</v>
      </c>
      <c r="E77" s="35">
        <v>373.1</v>
      </c>
      <c r="F77" s="35">
        <v>366.3</v>
      </c>
      <c r="G77" s="35">
        <v>20</v>
      </c>
      <c r="H77" s="4"/>
    </row>
    <row r="78" spans="1:8" s="5" customFormat="1" ht="33.75" customHeight="1" x14ac:dyDescent="0.3">
      <c r="A78" s="62"/>
      <c r="B78" s="46"/>
      <c r="C78" s="18" t="s">
        <v>9</v>
      </c>
      <c r="D78" s="35">
        <f>E78+G78</f>
        <v>120</v>
      </c>
      <c r="E78" s="35">
        <v>120</v>
      </c>
      <c r="F78" s="35">
        <v>90</v>
      </c>
      <c r="G78" s="35">
        <v>0</v>
      </c>
      <c r="H78" s="4"/>
    </row>
    <row r="79" spans="1:8" s="5" customFormat="1" ht="15.6" x14ac:dyDescent="0.3">
      <c r="A79" s="53"/>
      <c r="B79" s="47"/>
      <c r="C79" s="19" t="s">
        <v>10</v>
      </c>
      <c r="D79" s="36">
        <f>D77+D78</f>
        <v>513.1</v>
      </c>
      <c r="E79" s="36">
        <f t="shared" ref="E79:G79" si="16">E77+E78</f>
        <v>493.1</v>
      </c>
      <c r="F79" s="36">
        <f t="shared" si="16"/>
        <v>456.3</v>
      </c>
      <c r="G79" s="36">
        <f t="shared" si="16"/>
        <v>20</v>
      </c>
      <c r="H79" s="4"/>
    </row>
    <row r="80" spans="1:8" ht="17.25" customHeight="1" x14ac:dyDescent="0.3">
      <c r="A80" s="56" t="s">
        <v>54</v>
      </c>
      <c r="B80" s="56"/>
      <c r="C80" s="56"/>
      <c r="D80" s="32">
        <f>D17+D22+D30+D33+D37+D39+D42+D45+D48+D51+D54+D57+D60+D63+D66+D70+D74+D79+D76</f>
        <v>172954.60000000003</v>
      </c>
      <c r="E80" s="32">
        <f>E17+E22+E30+E33+E37+E39+E42+E45+E48+E51+E54+E57+E60+E63+E66+E70+E74+E79+E76</f>
        <v>146974.1</v>
      </c>
      <c r="F80" s="32">
        <f>F17+F22+F30+F33+F37+F39+F42+F45+F48+F51+F54+F57+F60+F63+F66+F70+F74+F79+F76</f>
        <v>84798.099999999977</v>
      </c>
      <c r="G80" s="32">
        <f>G17+G22+G30+G33+G37+G39+G42+G45+G48+G51+G54+G57+G60+G63+G66+G70+G74+G79+G76</f>
        <v>25980.5</v>
      </c>
    </row>
    <row r="81" spans="1:7" ht="20.25" customHeight="1" x14ac:dyDescent="0.3">
      <c r="A81" s="58" t="s">
        <v>63</v>
      </c>
      <c r="B81" s="58"/>
      <c r="C81" s="58"/>
      <c r="D81" s="36">
        <f>D11+D18+D23+D31+D34+D38+D40+D43+D46+D49+D52+D55+D58+D61+D64+D67+D71+D77+D75</f>
        <v>121871.10000000003</v>
      </c>
      <c r="E81" s="36">
        <f>E11+E18+E23+E31+E34+E38+E40+E43+E46+E49+E52+E55+E58+E61+E64+E67+E71+E77+E75</f>
        <v>96520.3</v>
      </c>
      <c r="F81" s="36">
        <f>F11+F18+F23+F31+F34+F38+F40+F43+F46+F49+F52+F55+F58+F61+F64+F67+F71+F77+F75</f>
        <v>42734.400000000009</v>
      </c>
      <c r="G81" s="36">
        <f>G11+G18+G23+G31+G34+G38+G40+G43+G46+G49+G52+G55+G58+G61+G64+G67+G71+G77+G75</f>
        <v>25350.799999999999</v>
      </c>
    </row>
    <row r="82" spans="1:7" ht="31.5" customHeight="1" x14ac:dyDescent="0.3">
      <c r="A82" s="57" t="s">
        <v>52</v>
      </c>
      <c r="B82" s="57"/>
      <c r="C82" s="57"/>
      <c r="D82" s="36">
        <f>D13+D26+D32+D35+D72</f>
        <v>7808.7999999999993</v>
      </c>
      <c r="E82" s="36">
        <f>E13+E26+E32+E35+E72</f>
        <v>7808.7999999999993</v>
      </c>
      <c r="F82" s="36">
        <f>F13+F26+F32+F35+F72</f>
        <v>3849.6000000000004</v>
      </c>
      <c r="G82" s="36">
        <f>G13+G26+G32+G35</f>
        <v>0</v>
      </c>
    </row>
    <row r="83" spans="1:7" ht="15.6" x14ac:dyDescent="0.3">
      <c r="A83" s="51" t="s">
        <v>53</v>
      </c>
      <c r="B83" s="51"/>
      <c r="C83" s="51"/>
      <c r="D83" s="36">
        <f>D12+D19+D24</f>
        <v>39136.099999999991</v>
      </c>
      <c r="E83" s="36">
        <f>E12+E19+E24</f>
        <v>39136.099999999991</v>
      </c>
      <c r="F83" s="36">
        <f>F12+F19+F24</f>
        <v>37759</v>
      </c>
      <c r="G83" s="36">
        <f>G12+G19+G24</f>
        <v>0</v>
      </c>
    </row>
    <row r="84" spans="1:7" ht="15.6" x14ac:dyDescent="0.3">
      <c r="A84" s="42" t="s">
        <v>69</v>
      </c>
      <c r="B84" s="43"/>
      <c r="C84" s="44"/>
      <c r="D84" s="36">
        <f>D14+D25</f>
        <v>67.3</v>
      </c>
      <c r="E84" s="36">
        <f>E14+E25</f>
        <v>67.3</v>
      </c>
      <c r="F84" s="36">
        <f>F14+F25</f>
        <v>51</v>
      </c>
      <c r="G84" s="36">
        <f>G14+G25</f>
        <v>0</v>
      </c>
    </row>
    <row r="85" spans="1:7" ht="15.6" x14ac:dyDescent="0.3">
      <c r="A85" s="48" t="s">
        <v>59</v>
      </c>
      <c r="B85" s="49"/>
      <c r="C85" s="50"/>
      <c r="D85" s="36">
        <f>D69+D27</f>
        <v>1343.6999999999998</v>
      </c>
      <c r="E85" s="36">
        <f t="shared" ref="E85:G85" si="17">E69+E27</f>
        <v>1343.6999999999998</v>
      </c>
      <c r="F85" s="36">
        <f t="shared" si="17"/>
        <v>30</v>
      </c>
      <c r="G85" s="36">
        <f t="shared" si="17"/>
        <v>0</v>
      </c>
    </row>
    <row r="86" spans="1:7" ht="15.6" x14ac:dyDescent="0.3">
      <c r="A86" s="22" t="s">
        <v>60</v>
      </c>
      <c r="B86" s="23"/>
      <c r="C86" s="24"/>
      <c r="D86" s="36">
        <f>D15+D68+D21+D28+D36+D41+D44+D47+D50+D53+D56+D59+D62+D65+D73+D78</f>
        <v>2002.1000000000001</v>
      </c>
      <c r="E86" s="36">
        <f>E15+E68+E21+E28+E36+E41+E44+E47+E50+E53+E56+E59+E62+E65+E73+E78</f>
        <v>1983.7</v>
      </c>
      <c r="F86" s="36">
        <f>F15+F68+F21+F28+F36+F41+F44+F47+F50+F53+F56+F59+F62+F65+F73+F78</f>
        <v>324.10000000000002</v>
      </c>
      <c r="G86" s="36">
        <f>G15+G68+G21+G28+G36+G41+G44+G47+G50+G53+G56+G59+G62+G65+G73+G78</f>
        <v>18.399999999999999</v>
      </c>
    </row>
    <row r="87" spans="1:7" ht="15.75" customHeight="1" x14ac:dyDescent="0.3">
      <c r="A87" s="42" t="s">
        <v>61</v>
      </c>
      <c r="B87" s="43"/>
      <c r="C87" s="44"/>
      <c r="D87" s="36">
        <f>D29+D16+D20</f>
        <v>725.49999999999989</v>
      </c>
      <c r="E87" s="36">
        <f>E29+E16+E20</f>
        <v>114.20000000000002</v>
      </c>
      <c r="F87" s="36">
        <f>F29+F16+F20</f>
        <v>50</v>
      </c>
      <c r="G87" s="36">
        <f>G29+G16+G20</f>
        <v>611.29999999999995</v>
      </c>
    </row>
    <row r="88" spans="1:7" s="5" customFormat="1" ht="15.6" x14ac:dyDescent="0.3">
      <c r="A88" s="25"/>
      <c r="B88" s="39" t="s">
        <v>45</v>
      </c>
      <c r="C88" s="39"/>
      <c r="D88" s="39"/>
      <c r="E88" s="39"/>
      <c r="F88" s="39"/>
      <c r="G88" s="30"/>
    </row>
    <row r="89" spans="1:7" ht="15.6" x14ac:dyDescent="0.3">
      <c r="A89" s="26"/>
      <c r="B89" s="27" t="s">
        <v>50</v>
      </c>
      <c r="C89" s="7"/>
      <c r="D89" s="6"/>
      <c r="E89" s="6"/>
      <c r="F89" s="6"/>
      <c r="G89" s="3"/>
    </row>
    <row r="90" spans="1:7" s="5" customFormat="1" x14ac:dyDescent="0.3">
      <c r="A90" s="67" t="s">
        <v>57</v>
      </c>
      <c r="B90" s="67"/>
      <c r="C90" s="67"/>
      <c r="D90" s="67"/>
      <c r="E90" s="67"/>
      <c r="F90" s="67"/>
      <c r="G90" s="67"/>
    </row>
    <row r="91" spans="1:7" x14ac:dyDescent="0.3">
      <c r="A91" s="26"/>
      <c r="B91" s="28"/>
      <c r="D91" s="3"/>
      <c r="E91" s="3"/>
      <c r="F91" s="3"/>
      <c r="G91" s="3"/>
    </row>
    <row r="92" spans="1:7" x14ac:dyDescent="0.3">
      <c r="A92" s="26"/>
      <c r="B92" s="28"/>
      <c r="D92" s="3"/>
      <c r="E92" s="3"/>
      <c r="F92" s="3"/>
      <c r="G92" s="3"/>
    </row>
    <row r="93" spans="1:7" x14ac:dyDescent="0.3">
      <c r="A93" s="26"/>
      <c r="B93" s="28"/>
      <c r="D93" s="3"/>
      <c r="E93" s="3"/>
      <c r="F93" s="3"/>
      <c r="G93" s="3"/>
    </row>
    <row r="94" spans="1:7" x14ac:dyDescent="0.3">
      <c r="A94" s="26"/>
      <c r="B94" s="28"/>
      <c r="D94" s="3"/>
      <c r="E94" s="3"/>
      <c r="F94" s="3"/>
      <c r="G94" s="3"/>
    </row>
    <row r="95" spans="1:7" x14ac:dyDescent="0.3">
      <c r="A95" s="26"/>
      <c r="B95" s="28"/>
      <c r="D95" s="3"/>
      <c r="E95" s="3"/>
      <c r="F95" s="3"/>
      <c r="G95" s="3"/>
    </row>
    <row r="96" spans="1:7" x14ac:dyDescent="0.3">
      <c r="A96" s="26"/>
      <c r="B96" s="28"/>
      <c r="D96" s="3"/>
      <c r="E96" s="3"/>
      <c r="F96" s="3"/>
      <c r="G96" s="3"/>
    </row>
    <row r="97" spans="1:7" x14ac:dyDescent="0.3">
      <c r="A97" s="26"/>
      <c r="B97" s="28"/>
      <c r="D97" s="3"/>
      <c r="E97" s="3"/>
      <c r="F97" s="3"/>
      <c r="G97" s="3"/>
    </row>
    <row r="98" spans="1:7" x14ac:dyDescent="0.3">
      <c r="A98" s="26"/>
      <c r="B98" s="28"/>
      <c r="D98" s="3"/>
      <c r="E98" s="3"/>
      <c r="F98" s="3"/>
      <c r="G98" s="3"/>
    </row>
    <row r="99" spans="1:7" x14ac:dyDescent="0.3">
      <c r="A99" s="26"/>
      <c r="B99" s="28"/>
      <c r="D99" s="3"/>
      <c r="E99" s="3"/>
      <c r="F99" s="3"/>
      <c r="G99" s="3"/>
    </row>
    <row r="100" spans="1:7" x14ac:dyDescent="0.3">
      <c r="A100" s="26"/>
      <c r="B100" s="28"/>
      <c r="D100" s="3"/>
      <c r="E100" s="3"/>
      <c r="F100" s="3"/>
      <c r="G100" s="3"/>
    </row>
    <row r="101" spans="1:7" x14ac:dyDescent="0.3">
      <c r="A101" s="26"/>
      <c r="B101" s="28"/>
      <c r="D101" s="3"/>
      <c r="E101" s="3"/>
      <c r="F101" s="3"/>
      <c r="G101" s="3"/>
    </row>
    <row r="102" spans="1:7" x14ac:dyDescent="0.3">
      <c r="A102" s="26"/>
      <c r="B102" s="28"/>
      <c r="D102" s="3"/>
      <c r="E102" s="3"/>
      <c r="F102" s="3"/>
      <c r="G102" s="3"/>
    </row>
    <row r="103" spans="1:7" x14ac:dyDescent="0.3">
      <c r="A103" s="26"/>
      <c r="B103" s="28"/>
      <c r="D103" s="3"/>
      <c r="E103" s="3"/>
      <c r="F103" s="3"/>
      <c r="G103" s="3"/>
    </row>
    <row r="104" spans="1:7" x14ac:dyDescent="0.3">
      <c r="A104" s="26"/>
      <c r="B104" s="28"/>
      <c r="D104" s="3"/>
      <c r="E104" s="3"/>
      <c r="F104" s="3"/>
      <c r="G104" s="3"/>
    </row>
    <row r="105" spans="1:7" x14ac:dyDescent="0.3">
      <c r="A105" s="26"/>
      <c r="B105" s="28"/>
      <c r="D105" s="3"/>
      <c r="E105" s="3"/>
      <c r="F105" s="3"/>
      <c r="G105" s="3"/>
    </row>
    <row r="106" spans="1:7" x14ac:dyDescent="0.3">
      <c r="A106" s="26"/>
      <c r="B106" s="28"/>
      <c r="D106" s="3"/>
      <c r="E106" s="3"/>
      <c r="F106" s="3"/>
      <c r="G106" s="3"/>
    </row>
    <row r="107" spans="1:7" x14ac:dyDescent="0.3">
      <c r="A107" s="26"/>
      <c r="B107" s="28"/>
      <c r="D107" s="3"/>
      <c r="E107" s="3"/>
      <c r="F107" s="3"/>
      <c r="G107" s="3"/>
    </row>
    <row r="108" spans="1:7" x14ac:dyDescent="0.3">
      <c r="A108" s="26"/>
      <c r="B108" s="28"/>
      <c r="D108" s="3"/>
      <c r="E108" s="3"/>
      <c r="F108" s="3"/>
      <c r="G108" s="3"/>
    </row>
    <row r="109" spans="1:7" x14ac:dyDescent="0.3">
      <c r="A109" s="26"/>
      <c r="B109" s="28"/>
      <c r="D109" s="3"/>
      <c r="E109" s="3"/>
      <c r="F109" s="3"/>
      <c r="G109" s="3"/>
    </row>
    <row r="110" spans="1:7" x14ac:dyDescent="0.3">
      <c r="A110" s="26"/>
      <c r="B110" s="28"/>
      <c r="D110" s="3"/>
      <c r="E110" s="3"/>
      <c r="F110" s="3"/>
      <c r="G110" s="3"/>
    </row>
    <row r="111" spans="1:7" x14ac:dyDescent="0.3">
      <c r="A111" s="26"/>
      <c r="B111" s="28"/>
      <c r="D111" s="3"/>
      <c r="E111" s="3"/>
      <c r="F111" s="3"/>
      <c r="G111" s="3"/>
    </row>
    <row r="112" spans="1:7" x14ac:dyDescent="0.3">
      <c r="A112" s="26"/>
      <c r="B112" s="28"/>
      <c r="D112" s="3"/>
      <c r="E112" s="3"/>
      <c r="F112" s="3"/>
      <c r="G112" s="3"/>
    </row>
    <row r="113" spans="1:7" x14ac:dyDescent="0.3">
      <c r="A113" s="26"/>
      <c r="B113" s="28"/>
      <c r="D113" s="3"/>
      <c r="E113" s="3"/>
      <c r="F113" s="3"/>
      <c r="G113" s="3"/>
    </row>
    <row r="114" spans="1:7" x14ac:dyDescent="0.3">
      <c r="A114" s="26"/>
      <c r="B114" s="28"/>
      <c r="D114" s="3"/>
      <c r="E114" s="3"/>
      <c r="F114" s="3"/>
      <c r="G114" s="3"/>
    </row>
    <row r="115" spans="1:7" x14ac:dyDescent="0.3">
      <c r="A115" s="26"/>
      <c r="B115" s="28"/>
      <c r="D115" s="3"/>
      <c r="E115" s="3"/>
      <c r="F115" s="3"/>
      <c r="G115" s="3"/>
    </row>
    <row r="116" spans="1:7" x14ac:dyDescent="0.3">
      <c r="A116" s="26"/>
      <c r="B116" s="28"/>
      <c r="D116" s="3"/>
      <c r="E116" s="3"/>
      <c r="F116" s="3"/>
      <c r="G116" s="3"/>
    </row>
    <row r="117" spans="1:7" x14ac:dyDescent="0.3">
      <c r="A117" s="26"/>
      <c r="B117" s="28"/>
      <c r="D117" s="3"/>
      <c r="E117" s="3"/>
      <c r="F117" s="3"/>
      <c r="G117" s="3"/>
    </row>
    <row r="118" spans="1:7" x14ac:dyDescent="0.3">
      <c r="A118" s="26"/>
      <c r="B118" s="28"/>
      <c r="D118" s="3"/>
      <c r="E118" s="3"/>
      <c r="F118" s="3"/>
      <c r="G118" s="3"/>
    </row>
    <row r="119" spans="1:7" x14ac:dyDescent="0.3">
      <c r="A119" s="26"/>
      <c r="B119" s="28"/>
      <c r="D119" s="3"/>
      <c r="E119" s="3"/>
      <c r="F119" s="3"/>
      <c r="G119" s="3"/>
    </row>
    <row r="120" spans="1:7" x14ac:dyDescent="0.3">
      <c r="A120" s="26"/>
      <c r="B120" s="28"/>
      <c r="D120" s="3"/>
      <c r="E120" s="3"/>
      <c r="F120" s="3"/>
      <c r="G120" s="3"/>
    </row>
    <row r="121" spans="1:7" x14ac:dyDescent="0.3">
      <c r="A121" s="26"/>
      <c r="B121" s="28"/>
      <c r="D121" s="3"/>
      <c r="E121" s="3"/>
      <c r="F121" s="3"/>
      <c r="G121" s="3"/>
    </row>
    <row r="122" spans="1:7" x14ac:dyDescent="0.3">
      <c r="A122" s="26"/>
      <c r="B122" s="28"/>
      <c r="D122" s="3"/>
      <c r="E122" s="3"/>
      <c r="F122" s="3"/>
      <c r="G122" s="3"/>
    </row>
    <row r="123" spans="1:7" x14ac:dyDescent="0.3">
      <c r="A123" s="26"/>
      <c r="B123" s="28"/>
      <c r="D123" s="3"/>
      <c r="E123" s="3"/>
      <c r="F123" s="3"/>
      <c r="G123" s="3"/>
    </row>
    <row r="124" spans="1:7" x14ac:dyDescent="0.3">
      <c r="A124" s="26"/>
      <c r="B124" s="28"/>
      <c r="D124" s="3"/>
      <c r="E124" s="3"/>
      <c r="F124" s="3"/>
      <c r="G124" s="3"/>
    </row>
    <row r="125" spans="1:7" x14ac:dyDescent="0.3">
      <c r="A125" s="26"/>
      <c r="B125" s="28"/>
      <c r="D125" s="3"/>
      <c r="E125" s="3"/>
      <c r="F125" s="3"/>
      <c r="G125" s="3"/>
    </row>
    <row r="126" spans="1:7" x14ac:dyDescent="0.3">
      <c r="A126" s="26"/>
      <c r="B126" s="28"/>
      <c r="D126" s="3"/>
      <c r="E126" s="3"/>
      <c r="F126" s="3"/>
      <c r="G126" s="3"/>
    </row>
    <row r="127" spans="1:7" x14ac:dyDescent="0.3">
      <c r="A127" s="26"/>
      <c r="B127" s="28"/>
      <c r="D127" s="3"/>
      <c r="E127" s="3"/>
      <c r="F127" s="3"/>
      <c r="G127" s="3"/>
    </row>
    <row r="128" spans="1:7" x14ac:dyDescent="0.3">
      <c r="A128" s="26"/>
      <c r="B128" s="28"/>
      <c r="D128" s="3"/>
      <c r="E128" s="3"/>
      <c r="F128" s="3"/>
      <c r="G128" s="3"/>
    </row>
    <row r="129" spans="1:7" x14ac:dyDescent="0.3">
      <c r="A129" s="26"/>
      <c r="B129" s="28"/>
      <c r="D129" s="3"/>
      <c r="E129" s="3"/>
      <c r="F129" s="3"/>
      <c r="G129" s="3"/>
    </row>
    <row r="130" spans="1:7" x14ac:dyDescent="0.3">
      <c r="A130" s="26"/>
      <c r="B130" s="28"/>
      <c r="D130" s="3"/>
      <c r="E130" s="3"/>
      <c r="F130" s="3"/>
      <c r="G130" s="3"/>
    </row>
    <row r="131" spans="1:7" x14ac:dyDescent="0.3">
      <c r="A131" s="26"/>
      <c r="B131" s="28"/>
      <c r="D131" s="3"/>
      <c r="E131" s="3"/>
      <c r="F131" s="3"/>
      <c r="G131" s="3"/>
    </row>
    <row r="132" spans="1:7" x14ac:dyDescent="0.3">
      <c r="A132" s="26"/>
      <c r="B132" s="28"/>
      <c r="D132" s="3"/>
      <c r="E132" s="3"/>
      <c r="F132" s="3"/>
      <c r="G132" s="3"/>
    </row>
    <row r="133" spans="1:7" x14ac:dyDescent="0.3">
      <c r="A133" s="26"/>
      <c r="B133" s="28"/>
      <c r="D133" s="3"/>
      <c r="E133" s="3"/>
      <c r="F133" s="3"/>
      <c r="G133" s="3"/>
    </row>
    <row r="134" spans="1:7" x14ac:dyDescent="0.3">
      <c r="A134" s="26"/>
      <c r="B134" s="28"/>
      <c r="D134" s="3"/>
      <c r="E134" s="3"/>
      <c r="F134" s="3"/>
      <c r="G134" s="3"/>
    </row>
    <row r="135" spans="1:7" x14ac:dyDescent="0.3">
      <c r="A135" s="26"/>
      <c r="B135" s="28"/>
      <c r="D135" s="3"/>
      <c r="E135" s="3"/>
      <c r="F135" s="3"/>
      <c r="G135" s="3"/>
    </row>
    <row r="136" spans="1:7" x14ac:dyDescent="0.3">
      <c r="A136" s="26"/>
      <c r="B136" s="28"/>
      <c r="D136" s="3"/>
      <c r="E136" s="3"/>
      <c r="F136" s="3"/>
      <c r="G136" s="3"/>
    </row>
    <row r="137" spans="1:7" x14ac:dyDescent="0.3">
      <c r="A137" s="26"/>
      <c r="B137" s="28"/>
      <c r="D137" s="3"/>
      <c r="E137" s="3"/>
      <c r="F137" s="3"/>
      <c r="G137" s="3"/>
    </row>
    <row r="138" spans="1:7" x14ac:dyDescent="0.3">
      <c r="A138" s="26"/>
      <c r="B138" s="28"/>
      <c r="D138" s="3"/>
      <c r="E138" s="3"/>
      <c r="F138" s="3"/>
      <c r="G138" s="3"/>
    </row>
    <row r="139" spans="1:7" x14ac:dyDescent="0.3">
      <c r="A139" s="26"/>
      <c r="B139" s="28"/>
      <c r="D139" s="3"/>
      <c r="E139" s="3"/>
      <c r="F139" s="3"/>
      <c r="G139" s="3"/>
    </row>
    <row r="140" spans="1:7" x14ac:dyDescent="0.3">
      <c r="A140" s="26"/>
      <c r="B140" s="28"/>
      <c r="D140" s="3"/>
      <c r="E140" s="3"/>
      <c r="F140" s="3"/>
      <c r="G140" s="3"/>
    </row>
    <row r="141" spans="1:7" x14ac:dyDescent="0.3">
      <c r="A141" s="26"/>
      <c r="B141" s="28"/>
      <c r="D141" s="3"/>
      <c r="E141" s="3"/>
      <c r="F141" s="3"/>
      <c r="G141" s="3"/>
    </row>
    <row r="142" spans="1:7" x14ac:dyDescent="0.3">
      <c r="A142" s="26"/>
      <c r="B142" s="28"/>
      <c r="D142" s="3"/>
      <c r="E142" s="3"/>
      <c r="F142" s="3"/>
      <c r="G142" s="3"/>
    </row>
    <row r="143" spans="1:7" x14ac:dyDescent="0.3">
      <c r="A143" s="26"/>
      <c r="B143" s="28"/>
      <c r="D143" s="3"/>
      <c r="E143" s="3"/>
      <c r="F143" s="3"/>
      <c r="G143" s="3"/>
    </row>
    <row r="144" spans="1:7" x14ac:dyDescent="0.3">
      <c r="A144" s="26"/>
      <c r="B144" s="28"/>
      <c r="D144" s="3"/>
      <c r="E144" s="3"/>
      <c r="F144" s="3"/>
      <c r="G144" s="3"/>
    </row>
    <row r="145" spans="1:7" x14ac:dyDescent="0.3">
      <c r="A145" s="26"/>
      <c r="B145" s="28"/>
      <c r="D145" s="3"/>
      <c r="E145" s="3"/>
      <c r="F145" s="3"/>
      <c r="G145" s="3"/>
    </row>
    <row r="146" spans="1:7" x14ac:dyDescent="0.3">
      <c r="A146" s="26"/>
      <c r="B146" s="28"/>
      <c r="D146" s="3"/>
      <c r="E146" s="3"/>
      <c r="F146" s="3"/>
      <c r="G146" s="3"/>
    </row>
    <row r="147" spans="1:7" x14ac:dyDescent="0.3">
      <c r="A147" s="26"/>
      <c r="B147" s="28"/>
      <c r="D147" s="3"/>
      <c r="E147" s="3"/>
      <c r="F147" s="3"/>
      <c r="G147" s="3"/>
    </row>
    <row r="148" spans="1:7" x14ac:dyDescent="0.3">
      <c r="A148" s="29"/>
      <c r="B148" s="28"/>
      <c r="D148" s="3"/>
      <c r="E148" s="3"/>
      <c r="F148" s="3"/>
      <c r="G148" s="3"/>
    </row>
    <row r="149" spans="1:7" x14ac:dyDescent="0.3">
      <c r="A149" s="29"/>
      <c r="B149" s="28"/>
      <c r="D149" s="3"/>
      <c r="E149" s="3"/>
      <c r="F149" s="3"/>
      <c r="G149" s="3"/>
    </row>
    <row r="150" spans="1:7" x14ac:dyDescent="0.3">
      <c r="A150" s="29"/>
      <c r="B150" s="28"/>
      <c r="D150" s="3"/>
      <c r="E150" s="3"/>
      <c r="F150" s="3"/>
      <c r="G150" s="3"/>
    </row>
    <row r="151" spans="1:7" x14ac:dyDescent="0.3">
      <c r="A151" s="29"/>
      <c r="B151" s="28"/>
      <c r="D151" s="3"/>
      <c r="E151" s="3"/>
      <c r="F151" s="3"/>
      <c r="G151" s="3"/>
    </row>
    <row r="152" spans="1:7" x14ac:dyDescent="0.3">
      <c r="A152" s="29"/>
      <c r="B152" s="28"/>
      <c r="D152" s="3"/>
      <c r="E152" s="3"/>
      <c r="F152" s="3"/>
      <c r="G152" s="3"/>
    </row>
    <row r="153" spans="1:7" x14ac:dyDescent="0.3">
      <c r="A153" s="29"/>
      <c r="B153" s="28"/>
      <c r="D153" s="3"/>
      <c r="E153" s="3"/>
      <c r="F153" s="3"/>
      <c r="G153" s="3"/>
    </row>
    <row r="154" spans="1:7" x14ac:dyDescent="0.3">
      <c r="A154" s="29"/>
      <c r="B154" s="28"/>
      <c r="D154" s="3"/>
      <c r="E154" s="3"/>
      <c r="F154" s="3"/>
      <c r="G154" s="3"/>
    </row>
    <row r="155" spans="1:7" x14ac:dyDescent="0.3">
      <c r="A155" s="29"/>
      <c r="B155" s="28"/>
      <c r="D155" s="3"/>
      <c r="E155" s="3"/>
      <c r="F155" s="3"/>
      <c r="G155" s="3"/>
    </row>
    <row r="156" spans="1:7" x14ac:dyDescent="0.3">
      <c r="A156" s="29"/>
      <c r="B156" s="28"/>
      <c r="D156" s="3"/>
      <c r="E156" s="3"/>
      <c r="F156" s="3"/>
      <c r="G156" s="3"/>
    </row>
    <row r="157" spans="1:7" x14ac:dyDescent="0.3">
      <c r="A157" s="29"/>
      <c r="B157" s="28"/>
      <c r="D157" s="3"/>
      <c r="E157" s="3"/>
      <c r="F157" s="3"/>
      <c r="G157" s="3"/>
    </row>
    <row r="158" spans="1:7" x14ac:dyDescent="0.3">
      <c r="A158" s="29"/>
      <c r="B158" s="28"/>
      <c r="D158" s="3"/>
      <c r="E158" s="3"/>
      <c r="F158" s="3"/>
      <c r="G158" s="3"/>
    </row>
    <row r="159" spans="1:7" x14ac:dyDescent="0.3">
      <c r="A159" s="29"/>
      <c r="B159" s="28"/>
      <c r="D159" s="3"/>
      <c r="E159" s="3"/>
      <c r="F159" s="3"/>
      <c r="G159" s="3"/>
    </row>
    <row r="160" spans="1:7" x14ac:dyDescent="0.3">
      <c r="A160" s="29"/>
      <c r="B160" s="28"/>
      <c r="D160" s="3"/>
      <c r="E160" s="3"/>
      <c r="F160" s="3"/>
      <c r="G160" s="3"/>
    </row>
    <row r="161" spans="1:7" x14ac:dyDescent="0.3">
      <c r="A161" s="29"/>
      <c r="B161" s="28"/>
      <c r="D161" s="3"/>
      <c r="E161" s="3"/>
      <c r="F161" s="3"/>
      <c r="G161" s="3"/>
    </row>
    <row r="162" spans="1:7" x14ac:dyDescent="0.3">
      <c r="A162" s="29"/>
      <c r="B162" s="28"/>
      <c r="D162" s="3"/>
      <c r="E162" s="3"/>
      <c r="F162" s="3"/>
      <c r="G162" s="3"/>
    </row>
    <row r="163" spans="1:7" x14ac:dyDescent="0.3">
      <c r="A163" s="29"/>
      <c r="B163" s="29"/>
      <c r="D163" s="3"/>
      <c r="E163" s="3"/>
      <c r="F163" s="3"/>
      <c r="G163" s="3"/>
    </row>
    <row r="164" spans="1:7" x14ac:dyDescent="0.3">
      <c r="A164" s="29"/>
      <c r="B164" s="29"/>
      <c r="D164" s="3"/>
      <c r="E164" s="3"/>
      <c r="F164" s="3"/>
      <c r="G164" s="3"/>
    </row>
    <row r="165" spans="1:7" x14ac:dyDescent="0.3">
      <c r="A165" s="29"/>
      <c r="B165" s="29"/>
      <c r="D165" s="3"/>
      <c r="E165" s="3"/>
      <c r="F165" s="3"/>
      <c r="G165" s="3"/>
    </row>
    <row r="166" spans="1:7" x14ac:dyDescent="0.3">
      <c r="A166" s="29"/>
      <c r="B166" s="29"/>
      <c r="D166" s="3"/>
      <c r="E166" s="3"/>
      <c r="F166" s="3"/>
      <c r="G166" s="3"/>
    </row>
    <row r="167" spans="1:7" x14ac:dyDescent="0.3">
      <c r="A167" s="29"/>
      <c r="B167" s="29"/>
      <c r="D167" s="3"/>
      <c r="E167" s="3"/>
      <c r="F167" s="3"/>
      <c r="G167" s="3"/>
    </row>
    <row r="168" spans="1:7" x14ac:dyDescent="0.3">
      <c r="A168" s="29"/>
      <c r="B168" s="29"/>
      <c r="D168" s="3"/>
      <c r="E168" s="3"/>
      <c r="F168" s="3"/>
      <c r="G168" s="3"/>
    </row>
    <row r="169" spans="1:7" x14ac:dyDescent="0.3">
      <c r="A169" s="29"/>
      <c r="B169" s="29"/>
      <c r="D169" s="3"/>
      <c r="E169" s="3"/>
      <c r="F169" s="3"/>
      <c r="G169" s="3"/>
    </row>
    <row r="170" spans="1:7" x14ac:dyDescent="0.3">
      <c r="A170" s="29"/>
      <c r="B170" s="29"/>
      <c r="D170" s="3"/>
      <c r="E170" s="3"/>
      <c r="F170" s="3"/>
      <c r="G170" s="3"/>
    </row>
    <row r="171" spans="1:7" x14ac:dyDescent="0.3">
      <c r="A171" s="29"/>
      <c r="B171" s="29"/>
      <c r="D171" s="3"/>
      <c r="E171" s="3"/>
      <c r="F171" s="3"/>
      <c r="G171" s="3"/>
    </row>
    <row r="172" spans="1:7" x14ac:dyDescent="0.3">
      <c r="A172" s="29"/>
      <c r="B172" s="29"/>
      <c r="D172" s="3"/>
      <c r="E172" s="3"/>
      <c r="F172" s="3"/>
      <c r="G172" s="3"/>
    </row>
    <row r="173" spans="1:7" x14ac:dyDescent="0.3">
      <c r="A173" s="29"/>
      <c r="B173" s="29"/>
      <c r="D173" s="3"/>
      <c r="E173" s="3"/>
      <c r="F173" s="3"/>
      <c r="G173" s="3"/>
    </row>
    <row r="174" spans="1:7" x14ac:dyDescent="0.3">
      <c r="A174" s="29"/>
      <c r="B174" s="29"/>
      <c r="D174" s="3"/>
      <c r="E174" s="3"/>
      <c r="F174" s="3"/>
      <c r="G174" s="3"/>
    </row>
    <row r="175" spans="1:7" x14ac:dyDescent="0.3">
      <c r="A175" s="29"/>
      <c r="B175" s="29"/>
      <c r="D175" s="3"/>
      <c r="E175" s="3"/>
      <c r="F175" s="3"/>
      <c r="G175" s="3"/>
    </row>
    <row r="176" spans="1:7" x14ac:dyDescent="0.3">
      <c r="A176" s="29"/>
      <c r="B176" s="29"/>
      <c r="D176" s="3"/>
      <c r="E176" s="3"/>
      <c r="F176" s="3"/>
      <c r="G176" s="3"/>
    </row>
    <row r="177" spans="1:7" x14ac:dyDescent="0.3">
      <c r="A177" s="29"/>
      <c r="B177" s="29"/>
      <c r="D177" s="3"/>
      <c r="E177" s="3"/>
      <c r="F177" s="3"/>
      <c r="G177" s="3"/>
    </row>
    <row r="178" spans="1:7" x14ac:dyDescent="0.3">
      <c r="A178" s="29"/>
      <c r="B178" s="29"/>
      <c r="D178" s="3"/>
      <c r="E178" s="3"/>
      <c r="F178" s="3"/>
      <c r="G178" s="3"/>
    </row>
    <row r="179" spans="1:7" x14ac:dyDescent="0.3">
      <c r="A179" s="29"/>
      <c r="B179" s="29"/>
      <c r="D179" s="3"/>
      <c r="E179" s="3"/>
      <c r="F179" s="3"/>
      <c r="G179" s="3"/>
    </row>
    <row r="180" spans="1:7" x14ac:dyDescent="0.3">
      <c r="A180" s="29"/>
      <c r="B180" s="29"/>
      <c r="D180" s="3"/>
      <c r="E180" s="3"/>
      <c r="F180" s="3"/>
      <c r="G180" s="3"/>
    </row>
    <row r="181" spans="1:7" x14ac:dyDescent="0.3">
      <c r="A181" s="29"/>
      <c r="B181" s="29"/>
      <c r="D181" s="3"/>
      <c r="E181" s="3"/>
      <c r="F181" s="3"/>
      <c r="G181" s="3"/>
    </row>
    <row r="182" spans="1:7" x14ac:dyDescent="0.3">
      <c r="A182" s="29"/>
      <c r="B182" s="29"/>
      <c r="D182" s="3"/>
      <c r="E182" s="3"/>
      <c r="F182" s="3"/>
      <c r="G182" s="3"/>
    </row>
    <row r="183" spans="1:7" x14ac:dyDescent="0.3">
      <c r="A183" s="29"/>
      <c r="B183" s="29"/>
      <c r="D183" s="3"/>
      <c r="E183" s="3"/>
      <c r="F183" s="3"/>
      <c r="G183" s="3"/>
    </row>
    <row r="184" spans="1:7" x14ac:dyDescent="0.3">
      <c r="A184" s="29"/>
      <c r="B184" s="29"/>
      <c r="D184" s="3"/>
      <c r="E184" s="3"/>
      <c r="F184" s="3"/>
      <c r="G184" s="3"/>
    </row>
    <row r="185" spans="1:7" x14ac:dyDescent="0.3">
      <c r="A185" s="29"/>
      <c r="B185" s="29"/>
      <c r="D185" s="3"/>
      <c r="E185" s="3"/>
      <c r="F185" s="3"/>
      <c r="G185" s="3"/>
    </row>
    <row r="186" spans="1:7" x14ac:dyDescent="0.3">
      <c r="A186" s="29"/>
      <c r="B186" s="29"/>
      <c r="D186" s="3"/>
      <c r="E186" s="3"/>
      <c r="F186" s="3"/>
      <c r="G186" s="3"/>
    </row>
    <row r="187" spans="1:7" x14ac:dyDescent="0.3">
      <c r="A187" s="29"/>
      <c r="B187" s="29"/>
      <c r="D187" s="3"/>
      <c r="E187" s="3"/>
      <c r="F187" s="3"/>
      <c r="G187" s="3"/>
    </row>
    <row r="188" spans="1:7" x14ac:dyDescent="0.3">
      <c r="A188" s="29"/>
      <c r="B188" s="29"/>
      <c r="D188" s="3"/>
      <c r="E188" s="3"/>
      <c r="F188" s="3"/>
      <c r="G188" s="3"/>
    </row>
    <row r="189" spans="1:7" x14ac:dyDescent="0.3">
      <c r="A189" s="29"/>
      <c r="B189" s="29"/>
      <c r="D189" s="3"/>
      <c r="E189" s="3"/>
      <c r="F189" s="3"/>
      <c r="G189" s="3"/>
    </row>
    <row r="190" spans="1:7" x14ac:dyDescent="0.3">
      <c r="A190" s="29"/>
      <c r="B190" s="29"/>
      <c r="D190" s="3"/>
      <c r="E190" s="3"/>
      <c r="F190" s="3"/>
      <c r="G190" s="3"/>
    </row>
    <row r="191" spans="1:7" x14ac:dyDescent="0.3">
      <c r="A191" s="29"/>
      <c r="B191" s="29"/>
      <c r="D191" s="3"/>
      <c r="E191" s="3"/>
      <c r="F191" s="3"/>
      <c r="G191" s="3"/>
    </row>
    <row r="192" spans="1:7" x14ac:dyDescent="0.3">
      <c r="A192" s="29"/>
      <c r="B192" s="29"/>
      <c r="D192" s="3"/>
      <c r="E192" s="3"/>
      <c r="F192" s="3"/>
      <c r="G192" s="3"/>
    </row>
    <row r="193" spans="1:7" x14ac:dyDescent="0.3">
      <c r="A193" s="29"/>
      <c r="B193" s="29"/>
      <c r="D193" s="3"/>
      <c r="E193" s="3"/>
      <c r="F193" s="3"/>
      <c r="G193" s="3"/>
    </row>
    <row r="194" spans="1:7" x14ac:dyDescent="0.3">
      <c r="A194" s="29"/>
      <c r="B194" s="29"/>
      <c r="D194" s="3"/>
      <c r="E194" s="3"/>
      <c r="F194" s="3"/>
      <c r="G194" s="3"/>
    </row>
    <row r="195" spans="1:7" x14ac:dyDescent="0.3">
      <c r="A195" s="29"/>
      <c r="B195" s="29"/>
      <c r="D195" s="3"/>
      <c r="E195" s="3"/>
      <c r="F195" s="3"/>
      <c r="G195" s="3"/>
    </row>
    <row r="196" spans="1:7" x14ac:dyDescent="0.3">
      <c r="A196" s="29"/>
      <c r="B196" s="29"/>
      <c r="D196" s="3"/>
      <c r="E196" s="3"/>
      <c r="F196" s="3"/>
      <c r="G196" s="3"/>
    </row>
    <row r="197" spans="1:7" x14ac:dyDescent="0.3">
      <c r="A197" s="29"/>
      <c r="B197" s="29"/>
      <c r="D197" s="3"/>
      <c r="E197" s="3"/>
      <c r="F197" s="3"/>
      <c r="G197" s="3"/>
    </row>
    <row r="198" spans="1:7" x14ac:dyDescent="0.3">
      <c r="A198" s="29"/>
      <c r="B198" s="29"/>
      <c r="D198" s="3"/>
      <c r="E198" s="3"/>
      <c r="F198" s="3"/>
      <c r="G198" s="3"/>
    </row>
    <row r="199" spans="1:7" x14ac:dyDescent="0.3">
      <c r="A199" s="29"/>
      <c r="B199" s="29"/>
      <c r="D199" s="3"/>
      <c r="E199" s="3"/>
      <c r="F199" s="3"/>
      <c r="G199" s="3"/>
    </row>
    <row r="200" spans="1:7" x14ac:dyDescent="0.3">
      <c r="A200" s="29"/>
      <c r="B200" s="29"/>
      <c r="D200" s="3"/>
      <c r="E200" s="3"/>
      <c r="F200" s="3"/>
      <c r="G200" s="3"/>
    </row>
    <row r="201" spans="1:7" x14ac:dyDescent="0.3">
      <c r="A201" s="29"/>
      <c r="B201" s="29"/>
      <c r="D201" s="3"/>
      <c r="E201" s="3"/>
      <c r="F201" s="3"/>
      <c r="G201" s="3"/>
    </row>
    <row r="202" spans="1:7" x14ac:dyDescent="0.3">
      <c r="A202" s="29"/>
      <c r="B202" s="29"/>
      <c r="D202" s="3"/>
      <c r="E202" s="3"/>
      <c r="F202" s="3"/>
      <c r="G202" s="3"/>
    </row>
    <row r="203" spans="1:7" x14ac:dyDescent="0.3">
      <c r="A203" s="29"/>
      <c r="B203" s="29"/>
      <c r="D203" s="3"/>
      <c r="E203" s="3"/>
      <c r="F203" s="3"/>
      <c r="G203" s="3"/>
    </row>
    <row r="204" spans="1:7" x14ac:dyDescent="0.3">
      <c r="A204" s="29"/>
      <c r="B204" s="29"/>
      <c r="D204" s="3"/>
      <c r="E204" s="3"/>
      <c r="F204" s="3"/>
      <c r="G204" s="3"/>
    </row>
    <row r="205" spans="1:7" x14ac:dyDescent="0.3">
      <c r="A205" s="29"/>
      <c r="B205" s="29"/>
      <c r="D205" s="3"/>
      <c r="E205" s="3"/>
      <c r="F205" s="3"/>
      <c r="G205" s="3"/>
    </row>
    <row r="206" spans="1:7" x14ac:dyDescent="0.3">
      <c r="A206" s="29"/>
      <c r="B206" s="29"/>
      <c r="D206" s="3"/>
      <c r="E206" s="3"/>
      <c r="F206" s="3"/>
      <c r="G206" s="3"/>
    </row>
    <row r="207" spans="1:7" x14ac:dyDescent="0.3">
      <c r="A207" s="29"/>
      <c r="B207" s="29"/>
      <c r="D207" s="3"/>
      <c r="E207" s="3"/>
      <c r="F207" s="3"/>
      <c r="G207" s="3"/>
    </row>
    <row r="208" spans="1:7" x14ac:dyDescent="0.3">
      <c r="A208" s="29"/>
      <c r="B208" s="29"/>
      <c r="D208" s="3"/>
      <c r="E208" s="3"/>
      <c r="F208" s="3"/>
      <c r="G208" s="3"/>
    </row>
    <row r="209" spans="1:7" x14ac:dyDescent="0.3">
      <c r="A209" s="29"/>
      <c r="B209" s="29"/>
      <c r="D209" s="3"/>
      <c r="E209" s="3"/>
      <c r="F209" s="3"/>
      <c r="G209" s="3"/>
    </row>
    <row r="210" spans="1:7" x14ac:dyDescent="0.3">
      <c r="A210" s="29"/>
      <c r="B210" s="29"/>
      <c r="D210" s="3"/>
      <c r="E210" s="3"/>
      <c r="F210" s="3"/>
      <c r="G210" s="3"/>
    </row>
    <row r="211" spans="1:7" x14ac:dyDescent="0.3">
      <c r="A211" s="29"/>
      <c r="B211" s="29"/>
      <c r="D211" s="3"/>
      <c r="E211" s="3"/>
      <c r="F211" s="3"/>
      <c r="G211" s="3"/>
    </row>
    <row r="212" spans="1:7" x14ac:dyDescent="0.3">
      <c r="A212" s="29"/>
      <c r="B212" s="29"/>
      <c r="D212" s="3"/>
      <c r="E212" s="3"/>
      <c r="F212" s="3"/>
      <c r="G212" s="3"/>
    </row>
    <row r="213" spans="1:7" x14ac:dyDescent="0.3">
      <c r="A213" s="29"/>
      <c r="B213" s="29"/>
      <c r="D213" s="3"/>
      <c r="E213" s="3"/>
      <c r="F213" s="3"/>
      <c r="G213" s="3"/>
    </row>
    <row r="214" spans="1:7" x14ac:dyDescent="0.3">
      <c r="A214" s="29"/>
      <c r="B214" s="29"/>
      <c r="D214" s="3"/>
      <c r="E214" s="3"/>
      <c r="F214" s="3"/>
      <c r="G214" s="3"/>
    </row>
    <row r="215" spans="1:7" x14ac:dyDescent="0.3">
      <c r="A215" s="29"/>
      <c r="B215" s="29"/>
      <c r="D215" s="3"/>
      <c r="E215" s="3"/>
      <c r="F215" s="3"/>
      <c r="G215" s="3"/>
    </row>
    <row r="216" spans="1:7" x14ac:dyDescent="0.3">
      <c r="A216" s="29"/>
      <c r="B216" s="29"/>
      <c r="D216" s="3"/>
      <c r="E216" s="3"/>
      <c r="F216" s="3"/>
      <c r="G216" s="3"/>
    </row>
    <row r="217" spans="1:7" x14ac:dyDescent="0.3">
      <c r="A217" s="29"/>
      <c r="B217" s="29"/>
      <c r="D217" s="3"/>
      <c r="E217" s="3"/>
      <c r="F217" s="3"/>
      <c r="G217" s="3"/>
    </row>
    <row r="218" spans="1:7" x14ac:dyDescent="0.3">
      <c r="A218" s="29"/>
      <c r="B218" s="29"/>
      <c r="D218" s="3"/>
      <c r="E218" s="3"/>
      <c r="F218" s="3"/>
      <c r="G218" s="3"/>
    </row>
    <row r="219" spans="1:7" x14ac:dyDescent="0.3">
      <c r="A219" s="29"/>
      <c r="B219" s="29"/>
      <c r="D219" s="3"/>
      <c r="E219" s="3"/>
      <c r="F219" s="3"/>
      <c r="G219" s="3"/>
    </row>
    <row r="220" spans="1:7" x14ac:dyDescent="0.3">
      <c r="A220" s="29"/>
      <c r="B220" s="29"/>
      <c r="D220" s="3"/>
      <c r="E220" s="3"/>
      <c r="F220" s="3"/>
      <c r="G220" s="3"/>
    </row>
    <row r="221" spans="1:7" x14ac:dyDescent="0.3">
      <c r="A221" s="29"/>
      <c r="B221" s="29"/>
    </row>
    <row r="222" spans="1:7" x14ac:dyDescent="0.3">
      <c r="A222" s="29"/>
      <c r="B222" s="29"/>
    </row>
    <row r="223" spans="1:7" x14ac:dyDescent="0.3">
      <c r="A223" s="29"/>
      <c r="B223" s="29"/>
    </row>
    <row r="224" spans="1:7" x14ac:dyDescent="0.3">
      <c r="A224" s="29"/>
      <c r="B224" s="29"/>
    </row>
    <row r="225" spans="1:1" x14ac:dyDescent="0.3">
      <c r="A225" s="29"/>
    </row>
  </sheetData>
  <mergeCells count="60">
    <mergeCell ref="E4:G4"/>
    <mergeCell ref="E3:G3"/>
    <mergeCell ref="E2:G2"/>
    <mergeCell ref="E1:G1"/>
    <mergeCell ref="A90:G90"/>
    <mergeCell ref="A11:A17"/>
    <mergeCell ref="B11:B17"/>
    <mergeCell ref="A18:A22"/>
    <mergeCell ref="A23:A30"/>
    <mergeCell ref="A6:G6"/>
    <mergeCell ref="A7:G7"/>
    <mergeCell ref="E8:G8"/>
    <mergeCell ref="B8:B10"/>
    <mergeCell ref="B18:B22"/>
    <mergeCell ref="E9:F9"/>
    <mergeCell ref="G9:G10"/>
    <mergeCell ref="D8:D10"/>
    <mergeCell ref="C8:C10"/>
    <mergeCell ref="A8:A10"/>
    <mergeCell ref="B40:B42"/>
    <mergeCell ref="B58:B60"/>
    <mergeCell ref="B52:B54"/>
    <mergeCell ref="A52:A54"/>
    <mergeCell ref="A43:A45"/>
    <mergeCell ref="A40:A42"/>
    <mergeCell ref="B49:B51"/>
    <mergeCell ref="A58:A60"/>
    <mergeCell ref="A46:A48"/>
    <mergeCell ref="B46:B48"/>
    <mergeCell ref="B55:B57"/>
    <mergeCell ref="A55:A57"/>
    <mergeCell ref="A49:A51"/>
    <mergeCell ref="B43:B45"/>
    <mergeCell ref="B38:B39"/>
    <mergeCell ref="A31:A33"/>
    <mergeCell ref="B31:B33"/>
    <mergeCell ref="B23:B30"/>
    <mergeCell ref="A34:A37"/>
    <mergeCell ref="B34:B37"/>
    <mergeCell ref="A38:A39"/>
    <mergeCell ref="A61:A63"/>
    <mergeCell ref="B61:B63"/>
    <mergeCell ref="A80:C80"/>
    <mergeCell ref="A82:C82"/>
    <mergeCell ref="A81:C81"/>
    <mergeCell ref="A71:A74"/>
    <mergeCell ref="B64:B66"/>
    <mergeCell ref="A77:A79"/>
    <mergeCell ref="B77:B79"/>
    <mergeCell ref="B88:F88"/>
    <mergeCell ref="A64:A66"/>
    <mergeCell ref="A67:A70"/>
    <mergeCell ref="B67:B70"/>
    <mergeCell ref="A84:C84"/>
    <mergeCell ref="B71:B74"/>
    <mergeCell ref="A85:C85"/>
    <mergeCell ref="A87:C87"/>
    <mergeCell ref="A83:C83"/>
    <mergeCell ref="A75:A76"/>
    <mergeCell ref="B75:B76"/>
  </mergeCells>
  <phoneticPr fontId="0" type="noConversion"/>
  <pageMargins left="1.1811023622047245" right="0.35433070866141736" top="0.78740157480314965" bottom="0.39370078740157483" header="0.31496062992125984" footer="0.31496062992125984"/>
  <pageSetup paperSize="9" scale="79" fitToHeight="0" orientation="portrait" r:id="rId1"/>
  <headerFooter differentFirst="1">
    <oddHeader xml:space="preserve">&amp;C&amp;P
</oddHeader>
  </headerFooter>
  <rowBreaks count="2" manualBreakCount="2">
    <brk id="39" max="6" man="1"/>
    <brk id="70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Įvardytieji diapazonai</vt:lpstr>
      </vt:variant>
      <vt:variant>
        <vt:i4>2</vt:i4>
      </vt:variant>
    </vt:vector>
  </HeadingPairs>
  <TitlesOfParts>
    <vt:vector size="3" baseType="lpstr">
      <vt:lpstr>2 priedas</vt:lpstr>
      <vt:lpstr>'2 priedas'!Print_Area</vt:lpstr>
      <vt:lpstr>'2 priedas'!Print_Titles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Teresa Strižen</dc:creator>
  <cp:lastModifiedBy>Marina Symonovič</cp:lastModifiedBy>
  <cp:lastPrinted>2023-01-20T14:53:19Z</cp:lastPrinted>
  <dcterms:created xsi:type="dcterms:W3CDTF">2016-10-03T06:46:56Z</dcterms:created>
  <dcterms:modified xsi:type="dcterms:W3CDTF">2023-01-20T14:54:21Z</dcterms:modified>
</cp:coreProperties>
</file>