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data\Investicijų skyrius\Dokumentai\Investicijų skyrius\Matveiko\SVP\2023-2025 m. SVP\Patvirtintas SVP TS\"/>
    </mc:Choice>
  </mc:AlternateContent>
  <xr:revisionPtr revIDLastSave="0" documentId="13_ncr:1_{B1BD8F30-B8DC-4206-80EF-1C6D5BB7B8EE}" xr6:coauthVersionLast="47" xr6:coauthVersionMax="47" xr10:uidLastSave="{00000000-0000-0000-0000-000000000000}"/>
  <bookViews>
    <workbookView xWindow="0" yWindow="1800" windowWidth="30110" windowHeight="15410" xr2:uid="{00000000-000D-0000-FFFF-FFFF00000000}"/>
  </bookViews>
  <sheets>
    <sheet name="08 Socialinės atskirties maž..." sheetId="1" r:id="rId1"/>
  </sheets>
  <definedNames>
    <definedName name="_xlnm._FilterDatabase" localSheetId="0" hidden="1">'08 Socialinės atskirties maž...'!$A$8:$T$8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1" l="1"/>
  <c r="M47" i="1" l="1"/>
  <c r="M51" i="1"/>
  <c r="M38" i="1" l="1"/>
  <c r="L57" i="1" l="1"/>
  <c r="K57" i="1"/>
  <c r="J57" i="1"/>
  <c r="I57" i="1"/>
  <c r="I43" i="1"/>
  <c r="L35" i="1"/>
  <c r="K35" i="1"/>
  <c r="J35" i="1"/>
  <c r="I35" i="1"/>
  <c r="I34" i="1"/>
  <c r="I17" i="1"/>
  <c r="I16" i="1"/>
  <c r="M56" i="1" l="1"/>
  <c r="M55" i="1"/>
  <c r="M54" i="1"/>
  <c r="M42" i="1" l="1"/>
  <c r="M43" i="1"/>
  <c r="J27" i="1"/>
  <c r="K27" i="1"/>
  <c r="L27" i="1"/>
  <c r="M15" i="1"/>
  <c r="M12" i="1"/>
  <c r="M41" i="1" l="1"/>
  <c r="M53" i="1" l="1"/>
  <c r="M28" i="1" l="1"/>
  <c r="M50" i="1" l="1"/>
  <c r="M40" i="1"/>
  <c r="M25" i="1"/>
  <c r="M48" i="1" l="1"/>
  <c r="M49" i="1"/>
  <c r="I27" i="1" l="1"/>
  <c r="M59" i="1" l="1"/>
  <c r="M46" i="1"/>
  <c r="M39" i="1"/>
  <c r="M35" i="1"/>
  <c r="M34" i="1"/>
  <c r="M32" i="1"/>
  <c r="M31" i="1"/>
  <c r="M30" i="1"/>
  <c r="M29" i="1"/>
  <c r="M26" i="1"/>
  <c r="M23" i="1"/>
  <c r="M22" i="1"/>
  <c r="M21" i="1"/>
  <c r="M19" i="1"/>
  <c r="M18" i="1"/>
  <c r="M17" i="1"/>
  <c r="M16" i="1"/>
  <c r="M14" i="1"/>
  <c r="M11" i="1"/>
  <c r="M10" i="1"/>
  <c r="M9" i="1"/>
  <c r="M57" i="1" l="1"/>
  <c r="M37" i="1" l="1"/>
  <c r="M24" i="1"/>
  <c r="M20" i="1"/>
  <c r="M13" i="1"/>
  <c r="M27" i="1" l="1"/>
  <c r="I61" i="1"/>
  <c r="J61" i="1"/>
  <c r="K61" i="1"/>
  <c r="L61" i="1"/>
  <c r="M61" i="1"/>
  <c r="I44" i="1"/>
  <c r="J44" i="1"/>
  <c r="K44" i="1"/>
  <c r="L44" i="1"/>
  <c r="L63" i="1" l="1"/>
  <c r="K63" i="1"/>
  <c r="J63" i="1"/>
  <c r="I63" i="1"/>
  <c r="M44" i="1"/>
  <c r="M63" i="1" l="1"/>
</calcChain>
</file>

<file path=xl/sharedStrings.xml><?xml version="1.0" encoding="utf-8"?>
<sst xmlns="http://schemas.openxmlformats.org/spreadsheetml/2006/main" count="482" uniqueCount="247">
  <si>
    <t>Tikslas</t>
  </si>
  <si>
    <t>Uždavinys</t>
  </si>
  <si>
    <t>Priemonė</t>
  </si>
  <si>
    <t>Planinis terminas</t>
  </si>
  <si>
    <t>Finansavimo šaltinis</t>
  </si>
  <si>
    <t>Asignavimų valdytojas</t>
  </si>
  <si>
    <t>Matavimo rodiklis</t>
  </si>
  <si>
    <t>Atsakingas</t>
  </si>
  <si>
    <t>Rodiklio pavadinimas</t>
  </si>
  <si>
    <t>Mato vnt.</t>
  </si>
  <si>
    <t>Savininkas</t>
  </si>
  <si>
    <t>Vykdytojas</t>
  </si>
  <si>
    <t>Kodas</t>
  </si>
  <si>
    <t>Pavadinimas</t>
  </si>
  <si>
    <t>Aprašymas</t>
  </si>
  <si>
    <t>Suma</t>
  </si>
  <si>
    <t>tūkst. Eur.</t>
  </si>
  <si>
    <t>Administracijos vnt.</t>
  </si>
  <si>
    <t>08.01</t>
  </si>
  <si>
    <t>08.01.01</t>
  </si>
  <si>
    <t>08.01.01.01</t>
  </si>
  <si>
    <t>Piniginės socialinės paramos teikimas nepasiturintiems gyventojams</t>
  </si>
  <si>
    <t>SB</t>
  </si>
  <si>
    <t>Soc. rūpybos sk.</t>
  </si>
  <si>
    <t>%</t>
  </si>
  <si>
    <t>Vilniaus rajono savivaldybės administracijos seniūnijos</t>
  </si>
  <si>
    <t>08.01.01.02</t>
  </si>
  <si>
    <t>Paramos mirties atveju teikimas</t>
  </si>
  <si>
    <t>VB</t>
  </si>
  <si>
    <t>Laidojimo pašalpos gavėjų skaičius</t>
  </si>
  <si>
    <t>vnt.</t>
  </si>
  <si>
    <t>08.01.01.03</t>
  </si>
  <si>
    <t xml:space="preserve">Būsto šildymo ir šalto vandens išlaidų bei kredito grąžinimo palūkanų už daugiabučių modernizavimą kompensavimas </t>
  </si>
  <si>
    <t>08.01.01.04</t>
  </si>
  <si>
    <t>08.01.01.05</t>
  </si>
  <si>
    <t>Administracija</t>
  </si>
  <si>
    <t xml:space="preserve"> -</t>
  </si>
  <si>
    <t>08.01.01.07</t>
  </si>
  <si>
    <t>SB,VB</t>
  </si>
  <si>
    <t xml:space="preserve">Socialinės reabilitacijos paslaugų gavėjų skaičius </t>
  </si>
  <si>
    <t>08.01.01.11</t>
  </si>
  <si>
    <t>Vaiko išmokų mokėjimas ir administravimas</t>
  </si>
  <si>
    <t>08.01.01.12</t>
  </si>
  <si>
    <t>asm.</t>
  </si>
  <si>
    <t>08.01.01.14.</t>
  </si>
  <si>
    <t>Lengvatinis keleivių vežimas (kompensacijų skaičiavimas ir mokėjimas)</t>
  </si>
  <si>
    <t>LR transporto lengvatų įstatymo įgyvendinimas</t>
  </si>
  <si>
    <t>Ekonomikos ir turto sk.</t>
  </si>
  <si>
    <t>Keleivių , kuriems suteiktos lengvatos, skaičius</t>
  </si>
  <si>
    <t>Ekonomikos ir turto skyrius</t>
  </si>
  <si>
    <t>08.01.01.15</t>
  </si>
  <si>
    <t>Būsto nuomos ir išperkamosios būsto nuomos mokesčių dalies kompensavimas</t>
  </si>
  <si>
    <t>LR paramos būstui įsigyti ar išsinuomoti įstatymo įgyvendinimas</t>
  </si>
  <si>
    <t>08.01.01.17.</t>
  </si>
  <si>
    <t>SB, ES</t>
  </si>
  <si>
    <t>Butas</t>
  </si>
  <si>
    <t>Investicijų sk.</t>
  </si>
  <si>
    <t>08.01.01.18</t>
  </si>
  <si>
    <t>Kompensacijos nepriklausomybės gynėjams, nukentėjusiems nuo 1991 m. sausio 11-13 d. ir po to vykdytos SSRS agresijos mokėjimas ir administravimas</t>
  </si>
  <si>
    <t>Kompensacijų nepriklausomybės  gynėjams, nukentėjusiems nuo 1991 m.sausio 11-13 d. ir po to vykdytos SSRS agresijos, bei jų šeimoms mokėjimas</t>
  </si>
  <si>
    <t>08.01.01.21.</t>
  </si>
  <si>
    <t>Patalpa (butas)</t>
  </si>
  <si>
    <t>Teikti socialinę paramą - iš viso:</t>
  </si>
  <si>
    <t>08.01.02</t>
  </si>
  <si>
    <t>08.01.02.01</t>
  </si>
  <si>
    <t xml:space="preserve">Juodšilių seniūnijos bendruomenės socialinių paslaugų centro veiklos užtikrinimas </t>
  </si>
  <si>
    <t>Centro veiklos užtikrinimas</t>
  </si>
  <si>
    <t>Įstaiga</t>
  </si>
  <si>
    <t>08.01.02.02</t>
  </si>
  <si>
    <t>Paberžės socialinės globos namų veiklos užtikrinimas</t>
  </si>
  <si>
    <t>Globos namų veiklos užtikrinimas</t>
  </si>
  <si>
    <t>08.01.02.03</t>
  </si>
  <si>
    <t>Nemenčinės neįgaliųjų centro veiklos užtikrinimas</t>
  </si>
  <si>
    <t>08.01.02.04</t>
  </si>
  <si>
    <t>Šeimos ir vaiko krizių centro  veiklos užtikrinimas</t>
  </si>
  <si>
    <t>08.01.02.05</t>
  </si>
  <si>
    <t>Socialinė priežiūra</t>
  </si>
  <si>
    <t>08.01.02.06</t>
  </si>
  <si>
    <t>Asmenims su negalia socialinės globos paslaugų  teikimas</t>
  </si>
  <si>
    <t>08.01.02.10</t>
  </si>
  <si>
    <t>Būsto ir aplinkos pritaikymas neįgaliesiems</t>
  </si>
  <si>
    <t xml:space="preserve">Neįgaliesiems pritaikytų būstų skaičius </t>
  </si>
  <si>
    <t>08.01.02.11</t>
  </si>
  <si>
    <t>08.01.02.13</t>
  </si>
  <si>
    <t>Socialinių paslaugų teikimas seniūnijose</t>
  </si>
  <si>
    <t xml:space="preserve">Vilniaus rajono savivaldybės administracijos seniūnijos </t>
  </si>
  <si>
    <t>08.01.02.14</t>
  </si>
  <si>
    <t>Integrali pagalba (dienos socialinės globos ir slaugos asmens namuose teikimas)</t>
  </si>
  <si>
    <t>Dienos socialinės globos ir slaugos asmens namuose teikimas</t>
  </si>
  <si>
    <t>Juodšilių bendr. soc. paslaugų centras</t>
  </si>
  <si>
    <t>Asmenų gaunančių globos ir slaugos paslaugas namuose skaičius</t>
  </si>
  <si>
    <t xml:space="preserve">Juodšilių bendruomenės socialinių paslaugų  centras </t>
  </si>
  <si>
    <t>08.01.02.15</t>
  </si>
  <si>
    <t>Šeimos ir vaiko gerovės centro išlaikymas</t>
  </si>
  <si>
    <t>Teikti socialines paslaugas - iš viso:</t>
  </si>
  <si>
    <t>08.01.03.03</t>
  </si>
  <si>
    <t>Socialinių paslaugų plėtra (Paberžės socialinės globos namai)</t>
  </si>
  <si>
    <t>Paberžės soc. paslaugų namai</t>
  </si>
  <si>
    <t xml:space="preserve">Įkurtų socialinių paslaugų įstaigų/padalinių skaičius </t>
  </si>
  <si>
    <t>Plėtoti teikiamas socialinės apsaugos paslaugas ir gerinti jų kokybę - iš viso:</t>
  </si>
  <si>
    <t>08.01.04</t>
  </si>
  <si>
    <t>08.01.04.01.</t>
  </si>
  <si>
    <t>Padėti bedarbiams grįžti į darbo rinką - iš viso:</t>
  </si>
  <si>
    <t>Didinti socialiai remtinų asmenų integraciją į visuomenę ir mažinti socialinę atskirtį - iš viso:</t>
  </si>
  <si>
    <t>Vietinio ūkio sk.</t>
  </si>
  <si>
    <t>08.01.01.22.</t>
  </si>
  <si>
    <t>Užimtumo didinimo programos vykdymas</t>
  </si>
  <si>
    <t>Užimtumo didinimo programa skirta didinti Vilniaus rajono gyventojų užimtumą</t>
  </si>
  <si>
    <t xml:space="preserve">Įdarbinta bedarbių </t>
  </si>
  <si>
    <t>Skirta paramos ir suremontuota , rekonstruota ir atnaujinta daugiabučių namų</t>
  </si>
  <si>
    <t>Įvykdytų priemonių skaičius</t>
  </si>
  <si>
    <t>Soc. darbo organizatorių (seniūnijos) išlaikymas</t>
  </si>
  <si>
    <t>Kompleksinės paslaugos Vilniaus rajono šeimoms</t>
  </si>
  <si>
    <t>Psichosocialinės, mediacijos, tėvų mokymų paslaugos Vilniaus rajono šeimoms, šių paslaugų organizavimas ir koordinavimas</t>
  </si>
  <si>
    <t>VB, ES</t>
  </si>
  <si>
    <t>Investicijų sk., Ekonomikos ir turto sk.</t>
  </si>
  <si>
    <t>Vilniaus rajono Socialinių paslaugų centro išlaikymas</t>
  </si>
  <si>
    <t>08.01.02.16</t>
  </si>
  <si>
    <t>08.01.03.08</t>
  </si>
  <si>
    <t>08.01.03.09</t>
  </si>
  <si>
    <t>Iš valstybės  biudžeto specialiosios tikslinės  dotacijos skirtos laidojimo pašalpai ir paramai užsienyje mirusių (žuvusių) palaikams pervežti</t>
  </si>
  <si>
    <t>Daugiabučių namų bendrojo naudojimo objektų remonto, rekonstravimo ir atnaujino finansavimas</t>
  </si>
  <si>
    <t>Daugiabučių namų bendrojo naudojimo objektams remti</t>
  </si>
  <si>
    <t>08.01.01.24</t>
  </si>
  <si>
    <t>08.01.01.23</t>
  </si>
  <si>
    <t>Seniūnijų bendruomenėms remti</t>
  </si>
  <si>
    <t>Administracija, Biudžeto planavimo sk., seniūnijos</t>
  </si>
  <si>
    <t>proc.</t>
  </si>
  <si>
    <t xml:space="preserve">Piniginės socialinės paramos gavėjų skaičius nuo bendro Vilniaus rajono gyventojų skaičiaus </t>
  </si>
  <si>
    <t>Tikslinių kompensacijų mokėjimas ir administravimas</t>
  </si>
  <si>
    <t>Piniginė parama asmenims, turintiems specialųjį nuolatinės priežiūros (pagalbos) poreikį arba nuolatinės slaugos poreikį</t>
  </si>
  <si>
    <t>Gaunančių tikslines kompensacijas ir tikslinį priedą žmonių skaičius</t>
  </si>
  <si>
    <t>Soc. paslaugų šeimai ir vaikui skyrius</t>
  </si>
  <si>
    <t>Centro veiklos užtikrinimas, pagalbos į namus teikimas, paramos maisto produktais labiausiai skurstantiems asmenims  bei aprūpinimo techninės pagalbos priemonėmis  organizavimas</t>
  </si>
  <si>
    <t>ES, SB, VB</t>
  </si>
  <si>
    <t>Įrengti socialinių paslaugų teikimo objektai</t>
  </si>
  <si>
    <t xml:space="preserve">Asmenų skaičius, kuriems suteikta kompensacija būstui įsigyti ar išsinuomuoti </t>
  </si>
  <si>
    <t>08.01.03.10</t>
  </si>
  <si>
    <t>08.01.03.11</t>
  </si>
  <si>
    <t>Bendruomeninių vaikų globos namų tinklo plėtra Vilniaus rajono savivaldybėje</t>
  </si>
  <si>
    <t>Vaikų dienos centrų tinklo plėtra Vilniaus rajono savivaldybėje</t>
  </si>
  <si>
    <t>Soc. paslaugų šeimai ir vaikui skyrius; VŠĮ „Vaikų ir paauglių socialiniame centras“; Investicijų sk.</t>
  </si>
  <si>
    <t>Bendruomeninių vaikų globos namų įrengimas</t>
  </si>
  <si>
    <t>Projekto įgyvendinimo metu bus suremontuotos II aukšto patalpos adresu: Vilniaus r. sav., Nemenčinės m., Bažnyčios g. 21. Viso VDC plotas 120 kv. m., iš jų 72,59 kv. m., remontuojami iš ES lėšų, likusią dalį 47,41 kv. m. remontuojami iš savivaldybės lėšų. Šiose patalpose paslaugas gausiančių nuolatinių lankytojų skaičius – 30. Taip pat, bus įrengtas dušas, WC bei liftas/keltuvas.</t>
  </si>
  <si>
    <t>Suremontuotų patalpų sk.</t>
  </si>
  <si>
    <t>Suteikta kompensacija už būsto šildymą, šaltą vandenį bei kredito grąžinimo palūkanų už daugiabučių namų modernizavimą</t>
  </si>
  <si>
    <t>Apmokėtos kompensacijos gavėjų skaičius nuo bendro Vilniaus rajono gyventojų skaičiaus</t>
  </si>
  <si>
    <t>Kompensacijos gavėjų skaičius</t>
  </si>
  <si>
    <t>08.01.01.25</t>
  </si>
  <si>
    <t>Odontologinės paslaugos (kompensacija už dantų protezavimą)</t>
  </si>
  <si>
    <t>Kompensacija už dantų protezavimą</t>
  </si>
  <si>
    <t>08.01.02.17</t>
  </si>
  <si>
    <t>Kuosinės socialinės globos namų išlaikymas</t>
  </si>
  <si>
    <t>08.01.03.12</t>
  </si>
  <si>
    <t>Socialinių paslaugų šeimai ir vaikui sk.</t>
  </si>
  <si>
    <t>Socialinę riziką patiriančių šeimų priežiūra seniūnijose</t>
  </si>
  <si>
    <t>Socialinę riziką patiriančių šeimų skaičius</t>
  </si>
  <si>
    <t>Soc. paslaugų šeimai ir vaikui sk.</t>
  </si>
  <si>
    <t>SB,  BĮ</t>
  </si>
  <si>
    <t>SB, BĮ</t>
  </si>
  <si>
    <t>Paslaugų gavėjų skaičius</t>
  </si>
  <si>
    <t>Soc. paslaugų šeimai ir vaikui skyrius;  Investicijų sk.</t>
  </si>
  <si>
    <t>Soc. infrastruktūros plėtrai rengiama techninė dokumentacija bei statomi/rekonstruojami namai</t>
  </si>
  <si>
    <t>VB, ES, SB</t>
  </si>
  <si>
    <t>08.01.03.13</t>
  </si>
  <si>
    <t>08.01.02.18</t>
  </si>
  <si>
    <t>Autobuso neįgaliesiems įsigijimas ir bendra eksploatacija su Šalčininkų rajonu</t>
  </si>
  <si>
    <t>Vykdant Šalčininkai+ funkcinės zonos plėtros strategijos priemones planuojama įsigyti ne mažiau 40 vietų autobusą pritaikytą vežti neįgaliuosius</t>
  </si>
  <si>
    <t>VB, SB, ES</t>
  </si>
  <si>
    <t>Nupirkta autobusų</t>
  </si>
  <si>
    <t>Socialinės infrastruktūros plėtra Vilniaus rajone (grupinio gyvenimo namų asmenims su proto ir psichikos negalia Didžiosios Riešės k., ir Pikeliškių k.,  Riešės sen. bei socialinių dirbtuvių/dienos užimtumo centro įrengimas Didžiosios Riešės k., Riešės sen.)</t>
  </si>
  <si>
    <t>Soc. paslaugų šeimai ir vaikui skyrius, NVO</t>
  </si>
  <si>
    <t>Soc. paslaugų šeimai ir vaikui skyrius, NVO;</t>
  </si>
  <si>
    <t>Lėšų santykis tarp skirtų lėšų priemonei vykdyti ir skirtų lėšų seniūnijų bendruomenėms paremti  (proc.)</t>
  </si>
  <si>
    <t>Ilgalaikė (trumpalaikė) socialinė globa - tai visuma paslaugų, kuriomis visiškai nesavarankiškam asmeniui teikiama kompleksinė, nuolatinės priežiūros reikalaujanti pagalba. Asmeniui be sunkios negalios socialinės globos paslaugos yra finansuojamos iš savivaldybės biudžeto lėšų, o socialinė globa asmenims su sunkia negalia finansuojama iš valstybės biudžeto specialiųjų tikslinių dotacijų savivaldybių biudžetams. Ilgalaikės (trumpalaikės) socialinės globos paslaugos teikiamos (perkamos) tiesiogiai sudarant trišales lėšų kompensavimo sutartis su valstybės globos namais, kitų savivaldybių pavaldžiomis įstaigomis ir NVO.</t>
  </si>
  <si>
    <t>2023 m.</t>
  </si>
  <si>
    <t>VDC sk.</t>
  </si>
  <si>
    <t>08.01.01.08</t>
  </si>
  <si>
    <r>
      <t xml:space="preserve">Paramos mokiniams teikimas </t>
    </r>
    <r>
      <rPr>
        <sz val="8"/>
        <rFont val="Calibri"/>
        <family val="2"/>
        <charset val="186"/>
        <scheme val="minor"/>
      </rPr>
      <t>(aprūpinimas mokinio reikmenimis)</t>
    </r>
  </si>
  <si>
    <t>Švietimo sk.</t>
  </si>
  <si>
    <t>Socialinė parama mokiniams mokinio reikmenims įsigyti bei paramos teikimo administravimas</t>
  </si>
  <si>
    <t xml:space="preserve">Paramą mokinio reikmenims įsigyti gaunančių mokinių skaičius </t>
  </si>
  <si>
    <t xml:space="preserve">Parama mokiniams maisto produktais </t>
  </si>
  <si>
    <t>Socialinė parama už įsigytus maisto produktus (nemokamas mokinių maitinimas)</t>
  </si>
  <si>
    <t>Priemonių nustatymas lygioms galimybėms užtikrinti. Smurto artimoje aplinkoje prevencija ir pagalba smurtą artimoje aplinkoje patyrusiems asmenims pagal atskirai patvirtintą priemonių planą</t>
  </si>
  <si>
    <t xml:space="preserve">Paramą maisto produktais gaunančių asmenų skaičius </t>
  </si>
  <si>
    <t>SB, VB</t>
  </si>
  <si>
    <t>Bendruomeninių apgyvendinimo bei užimtumo paslaugų asmenims su proto ir (arba) psichikos negalia plėtra Vilniaus rajone</t>
  </si>
  <si>
    <t xml:space="preserve">Projektas vykdomas pagal 2014-2020 m. ES investicijų veiksmų programą. Planuojama įrengti 50 vnt. socialinių būstų. </t>
  </si>
  <si>
    <t>VDC akredituotai vaikų dienos socialinei priežiūrai organizuoti, teikti ir administruoti</t>
  </si>
  <si>
    <t xml:space="preserve">Skatinti ir plėsti dienos socialinę priežiūrą vaikams ir šeimoms teikiančių socialinių paslaugų  įstaigų savivaldybėse veiklą, skiriant lėšas savivaldybėms akredituotai vaikų dienos socialinei priežiūrai organizuoti, teikti ir administruoti </t>
  </si>
  <si>
    <t>Suteikta bendrųjų socialinių paslaugų</t>
  </si>
  <si>
    <t>2024 m.</t>
  </si>
  <si>
    <t>nuolat</t>
  </si>
  <si>
    <t>2021 -2023</t>
  </si>
  <si>
    <t>Socialinio būsto fondo  plėtra Vilniaus rajono savivaldybėje (statyba ir pirkimas)</t>
  </si>
  <si>
    <t>Skirtos lėšos seniūnijų bendruomenėms paremti</t>
  </si>
  <si>
    <t>2022 -2024</t>
  </si>
  <si>
    <t>Statybos sk.</t>
  </si>
  <si>
    <t>Socialinio būsto statyba, renovacija ir remontas</t>
  </si>
  <si>
    <t xml:space="preserve">Asmeninės pagalbos teikimas neįgaliesiems </t>
  </si>
  <si>
    <t>Asmeninis asistentas teikia neįgaliesiems individualią pagalbą  jų namuose bei viešoje aplinkoje, padeda  užmegzti ir palaikyti socialinius ryšius, skatindamas asmens savarankiškumą.</t>
  </si>
  <si>
    <t>Asmeninės pagalbos gavėjų skaičius</t>
  </si>
  <si>
    <t>Soc. rūpybos sk. ir Soc. paslaugų šeimai ir vaikui sk.</t>
  </si>
  <si>
    <t>08.01.02.19</t>
  </si>
  <si>
    <t>2018 -2022</t>
  </si>
  <si>
    <t>2022 m. skirtos lėšos (pradžioje einamųjų metų)</t>
  </si>
  <si>
    <t>2025 m.</t>
  </si>
  <si>
    <t>Planuojamos lėšos 2023 - 2025 metais</t>
  </si>
  <si>
    <t>2020 -2025</t>
  </si>
  <si>
    <t>2022 -2025</t>
  </si>
  <si>
    <t>Socialinės infrastruktūros plėtra Vilniaus rajone (bendruomeninių vaikų globos namų įrengimas Karklėnų k., Šatrininkų sen.</t>
  </si>
  <si>
    <t>Neįgaliųjų dienos užimtumo centro įrengimas Vilniaus r. sav., Pagirių sen., Keturiasdešimt Totorių k., Vytauto g. 24</t>
  </si>
  <si>
    <t xml:space="preserve">Neįgaliųjų dienos užimtumo centro įrengimas </t>
  </si>
  <si>
    <t>2023-2025</t>
  </si>
  <si>
    <t xml:space="preserve">Dienos socialinės globos centro vaikams su negalia įrengimas Vilniaus r. sav. Sudervės sen., Putiniškių k. </t>
  </si>
  <si>
    <t xml:space="preserve"> Dienos socialinės globos centro vaikams su negalia statyba ir įrengimas.</t>
  </si>
  <si>
    <t>2023 -2025</t>
  </si>
  <si>
    <t>Socialinės globos namų senyvo amžiaus žmonėms įrengimas Vilniaus r. sav. Rukainių sen. Senasalio kaime</t>
  </si>
  <si>
    <t>08.01.03.14</t>
  </si>
  <si>
    <t>08.01.03.15</t>
  </si>
  <si>
    <t>08.01.03.16</t>
  </si>
  <si>
    <t>Soc. rūpybos sk.  Socialinių paslaugų šeimai ir vaikui sk.</t>
  </si>
  <si>
    <t xml:space="preserve">Transporto paslaugų neįgaliesiems organizavimas </t>
  </si>
  <si>
    <t>Transporto paslaugų teikimas Vilniaus rajono savivaldybės teritorijoje gyvenantiems asmenims turintiems negalią bei nefrologiniams ligoniams, pagal patvirtintą programos įgyvendinimo planą.</t>
  </si>
  <si>
    <t>2020 -2023</t>
  </si>
  <si>
    <t>2016 -2025</t>
  </si>
  <si>
    <t xml:space="preserve">Pinigine ir nepinigine formomis teikiama parama nepasiturintiems gyventojams, gyvenantiems Vilniaus rajone įstatymo nustatyta tvarka: socialinė pašalpa, vienkartinė pašalpa soc. pažeistiems asmenims, pagalbos pinigai. </t>
  </si>
  <si>
    <t>Socialinės reabilitacijos paslaugų neįgaliesiems bendruomenėje</t>
  </si>
  <si>
    <t>Vaikų lankančių VDC skaičius</t>
  </si>
  <si>
    <t>Ekonomikos ir turto sk., Soc. Paslaugų šeimai ir vaikui skyrius</t>
  </si>
  <si>
    <t>Soc. rūpybos sk., Soc. paslaugų šeimai ir vaikui skyrius</t>
  </si>
  <si>
    <t>Soc. rūpybos sk., Soc. paslaugų šeimai ir vaikui sk.</t>
  </si>
  <si>
    <t>Bus suformuotas sklypas savivaldybės socialinio būsto plėtrai, keičiant bendrabučio (unik. Nr. 4198-5068-1012), esančio Mokyklos g. 6, Bukiškio k., Avižienių sen., Vilniaus r. (kad. Nr. 4103-0300:2002) paskirtį į daugiabutį gyvenamąjį namą, numatant atskirus turtinius vienetus: antro-penkto aukšto patalpas pertvarkyti į atskirus butus, pirmą aukštą – socialinės paskirties infrastruktūrai plėsti. Sklypo teritorijoje planuojama įrengti vaikų žaidimo aikšteles, automobilių stovėjimo vietas, teritoriją aptverti</t>
  </si>
  <si>
    <t>Kompleksiškai pagal negalios pobūdį, sunkumą ir specifiką teikiamos socialinių, savarankiško gyvenimo, mokymosi, darbinių įgūdžių ugdymo, palaikymo ar atkūrimo paslaugos, kuriomis siekiama įgalinti asmenis su negalia savarankiškai gyventi bendruomenėje, ugdytis ir dalyvauti darbo rinkoje ar užimtumo veikloje  </t>
  </si>
  <si>
    <t>Gyventojams, gyvenamąją vietą deklaruojantiems Vilniaus rajone mokamos: vienkartinė išmoka vaikui; išmoka vaikui; išmoka privalomosios pradinės karo tarnybos kario vaikui; globos(rūpybos) išmoka; vienkartinė išmoka įsikurti; vienkartinė išmoka nėščiai moteriai; išmoka besimokančio ar studijuojančio asmens vaiko priežiūrai; išmoka gimus vienu metu daugiau kaip vienam vaikui, globos (rūpybos) išmokos tikslinis priedas ir išmoka įvaikinus vaiką</t>
  </si>
  <si>
    <t>Gaunančių išmoką vaikui asmenys</t>
  </si>
  <si>
    <t>Prevencija lygių galimybių srityje. Smurtas artimoje aplinkoje- prevencija ,apsauga, pagalba</t>
  </si>
  <si>
    <t>Asmenų skaičius, kuriems kompensuojamos ilgalaikės (trumpalaikės) socialinės globos paslaugos įstaigose</t>
  </si>
  <si>
    <t>Paberžės socialinių globos namų remontas, socialinių paslaugų plėtra, priestato statyba</t>
  </si>
  <si>
    <t>Įrengtų namų skaičius</t>
  </si>
  <si>
    <t>ES, SB</t>
  </si>
  <si>
    <t>Socialinių paslaugų plėtra. Socialinės globos senyvo amžiaus žmonėms  statyba ir įrengimas</t>
  </si>
  <si>
    <t>ES, Partnerio lėšos</t>
  </si>
  <si>
    <t>Galimybė paremti žemės ūkį</t>
  </si>
  <si>
    <t>Žemės ūkio finansavimas</t>
  </si>
  <si>
    <r>
      <rPr>
        <b/>
        <sz val="9"/>
        <rFont val="Times New Roman"/>
        <family val="1"/>
        <charset val="186"/>
      </rPr>
      <t xml:space="preserve">  1 lentelė                                                                                                                                                                                                                                                                                                                                                                                                                                                                                        
2023-2025 METŲ VILNIAUS RAJONO SAVIVALDYBĖS SOCIALINĖS ATSKIRTIES MAŽINIMO PROGRAMOS NR. 08
TIKSLŲ, UŽDAVINIŲ IR PRIEMONIŲ IŠLAIDŲ SUVESTINĖ</t>
    </r>
    <r>
      <rPr>
        <sz val="9"/>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</si>
</sst>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20" x14ac:knownFonts="1">
    <font>
      <sz val="11"/>
      <color indexed="8"/>
      <name val="Calibri"/>
      <family val="2"/>
      <charset val="186"/>
    </font>
    <font>
      <sz val="9"/>
      <name val="Calibri"/>
      <family val="2"/>
    </font>
    <font>
      <b/>
      <sz val="11"/>
      <name val="Calibri"/>
      <family val="2"/>
    </font>
    <font>
      <sz val="9"/>
      <name val="Calibri"/>
      <family val="1"/>
      <charset val="186"/>
    </font>
    <font>
      <b/>
      <sz val="9"/>
      <name val="Times New Roman"/>
      <family val="1"/>
      <charset val="186"/>
    </font>
    <font>
      <b/>
      <sz val="8"/>
      <name val="Calibri"/>
      <family val="2"/>
    </font>
    <font>
      <sz val="8"/>
      <name val="Calibri"/>
      <family val="2"/>
    </font>
    <font>
      <b/>
      <sz val="9"/>
      <name val="Calibri"/>
      <family val="2"/>
    </font>
    <font>
      <sz val="7"/>
      <name val="Calibri"/>
      <family val="2"/>
    </font>
    <font>
      <b/>
      <sz val="8"/>
      <name val="Calibri"/>
      <family val="2"/>
      <scheme val="minor"/>
    </font>
    <font>
      <sz val="8"/>
      <name val="Calibri"/>
      <family val="2"/>
      <scheme val="minor"/>
    </font>
    <font>
      <sz val="8"/>
      <color theme="1"/>
      <name val="Calibri"/>
      <family val="2"/>
      <scheme val="minor"/>
    </font>
    <font>
      <sz val="8"/>
      <color indexed="8"/>
      <name val="Calibri"/>
      <family val="2"/>
      <scheme val="minor"/>
    </font>
    <font>
      <sz val="9"/>
      <name val="Calibri"/>
      <family val="2"/>
      <charset val="186"/>
      <scheme val="minor"/>
    </font>
    <font>
      <b/>
      <sz val="9"/>
      <name val="Calibri"/>
      <family val="2"/>
      <charset val="186"/>
      <scheme val="minor"/>
    </font>
    <font>
      <b/>
      <sz val="8"/>
      <name val="Calibri"/>
      <family val="2"/>
      <charset val="186"/>
      <scheme val="minor"/>
    </font>
    <font>
      <sz val="8"/>
      <name val="Calibri"/>
      <family val="2"/>
      <charset val="186"/>
      <scheme val="minor"/>
    </font>
    <font>
      <sz val="8"/>
      <color indexed="8"/>
      <name val="Calibri"/>
      <family val="2"/>
      <charset val="186"/>
      <scheme val="minor"/>
    </font>
    <font>
      <sz val="8"/>
      <color indexed="8"/>
      <name val="Calibri"/>
      <family val="2"/>
      <charset val="186"/>
    </font>
    <font>
      <sz val="8"/>
      <name val="Calibri"/>
      <family val="2"/>
      <charset val="186"/>
    </font>
  </fonts>
  <fills count="10">
    <fill>
      <patternFill patternType="none"/>
    </fill>
    <fill>
      <patternFill patternType="gray125"/>
    </fill>
    <fill>
      <patternFill patternType="solid">
        <fgColor rgb="FFFFCC00"/>
        <bgColor indexed="64"/>
      </patternFill>
    </fill>
    <fill>
      <patternFill patternType="solid">
        <fgColor rgb="FFFFFF99"/>
        <bgColor indexed="64"/>
      </patternFill>
    </fill>
    <fill>
      <patternFill patternType="solid">
        <fgColor rgb="FFFF9900"/>
        <bgColor indexed="64"/>
      </patternFill>
    </fill>
    <fill>
      <patternFill patternType="solid">
        <fgColor rgb="FFFFAA00"/>
        <bgColor indexed="64"/>
      </patternFill>
    </fill>
    <fill>
      <patternFill patternType="solid">
        <fgColor rgb="FFFF8800"/>
        <bgColor indexed="64"/>
      </patternFill>
    </fill>
    <fill>
      <patternFill patternType="solid">
        <fgColor theme="0"/>
        <bgColor indexed="64"/>
      </patternFill>
    </fill>
    <fill>
      <patternFill patternType="solid">
        <fgColor theme="0"/>
        <bgColor rgb="FFFFFF00"/>
      </patternFill>
    </fill>
    <fill>
      <patternFill patternType="solid">
        <fgColor theme="4" tint="0.59999389629810485"/>
        <bgColor indexed="64"/>
      </patternFill>
    </fill>
  </fills>
  <borders count="52">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medium">
        <color indexed="0"/>
      </left>
      <right style="medium">
        <color indexed="0"/>
      </right>
      <top style="medium">
        <color indexed="0"/>
      </top>
      <bottom style="thin">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hair">
        <color indexed="0"/>
      </right>
      <top style="thin">
        <color indexed="0"/>
      </top>
      <bottom style="hair">
        <color indexed="0"/>
      </bottom>
      <diagonal/>
    </border>
    <border>
      <left style="hair">
        <color indexed="0"/>
      </left>
      <right style="thin">
        <color indexed="0"/>
      </right>
      <top style="thin">
        <color indexed="0"/>
      </top>
      <bottom style="hair">
        <color indexed="0"/>
      </bottom>
      <diagonal/>
    </border>
    <border>
      <left style="thin">
        <color indexed="0"/>
      </left>
      <right style="thin">
        <color indexed="0"/>
      </right>
      <top style="hair">
        <color indexed="0"/>
      </top>
      <bottom style="thin">
        <color indexed="0"/>
      </bottom>
      <diagonal/>
    </border>
    <border>
      <left style="medium">
        <color indexed="0"/>
      </left>
      <right style="thin">
        <color indexed="0"/>
      </right>
      <top style="thin">
        <color indexed="0"/>
      </top>
      <bottom style="medium">
        <color indexed="0"/>
      </bottom>
      <diagonal/>
    </border>
    <border>
      <left style="medium">
        <color indexed="0"/>
      </left>
      <right style="thin">
        <color indexed="0"/>
      </right>
      <top style="thin">
        <color indexed="0"/>
      </top>
      <bottom/>
      <diagonal/>
    </border>
    <border>
      <left style="thin">
        <color indexed="0"/>
      </left>
      <right style="thin">
        <color indexed="0"/>
      </right>
      <top style="thin">
        <color indexed="0"/>
      </top>
      <bottom style="medium">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style="medium">
        <color indexed="0"/>
      </bottom>
      <diagonal/>
    </border>
    <border>
      <left style="thin">
        <color indexed="0"/>
      </left>
      <right style="medium">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bottom style="thin">
        <color indexed="0"/>
      </bottom>
      <diagonal/>
    </border>
    <border>
      <left/>
      <right/>
      <top style="thin">
        <color indexed="0"/>
      </top>
      <bottom/>
      <diagonal/>
    </border>
    <border>
      <left/>
      <right/>
      <top style="thin">
        <color indexed="64"/>
      </top>
      <bottom style="thin">
        <color indexed="64"/>
      </bottom>
      <diagonal/>
    </border>
    <border>
      <left style="thin">
        <color indexed="0"/>
      </left>
      <right style="thin">
        <color indexed="0"/>
      </right>
      <top style="medium">
        <color indexed="0"/>
      </top>
      <bottom/>
      <diagonal/>
    </border>
    <border>
      <left style="thin">
        <color indexed="0"/>
      </left>
      <right/>
      <top style="medium">
        <color indexed="0"/>
      </top>
      <bottom/>
      <diagonal/>
    </border>
    <border>
      <left/>
      <right/>
      <top style="medium">
        <color indexed="0"/>
      </top>
      <bottom/>
      <diagonal/>
    </border>
    <border>
      <left/>
      <right style="medium">
        <color indexed="0"/>
      </right>
      <top style="medium">
        <color indexed="0"/>
      </top>
      <bottom/>
      <diagonal/>
    </border>
    <border>
      <left style="medium">
        <color indexed="0"/>
      </left>
      <right/>
      <top style="medium">
        <color indexed="0"/>
      </top>
      <bottom style="thin">
        <color indexed="0"/>
      </bottom>
      <diagonal/>
    </border>
    <border>
      <left/>
      <right/>
      <top style="medium">
        <color indexed="0"/>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style="thin">
        <color indexed="0"/>
      </left>
      <right/>
      <top/>
      <bottom style="thin">
        <color indexed="0"/>
      </bottom>
      <diagonal/>
    </border>
    <border>
      <left/>
      <right style="medium">
        <color indexed="0"/>
      </right>
      <top/>
      <bottom style="thin">
        <color indexed="0"/>
      </bottom>
      <diagonal/>
    </border>
    <border>
      <left style="medium">
        <color indexed="0"/>
      </left>
      <right style="thin">
        <color indexed="0"/>
      </right>
      <top/>
      <bottom/>
      <diagonal/>
    </border>
    <border>
      <left style="medium">
        <color indexed="0"/>
      </left>
      <right style="thin">
        <color indexed="0"/>
      </right>
      <top/>
      <bottom style="thin">
        <color indexed="0"/>
      </bottom>
      <diagonal/>
    </border>
    <border>
      <left style="thin">
        <color indexed="0"/>
      </left>
      <right style="medium">
        <color indexed="0"/>
      </right>
      <top/>
      <bottom/>
      <diagonal/>
    </border>
    <border>
      <left style="thin">
        <color indexed="0"/>
      </left>
      <right style="thin">
        <color indexed="0"/>
      </right>
      <top/>
      <bottom style="thin">
        <color indexed="64"/>
      </bottom>
      <diagonal/>
    </border>
    <border>
      <left style="medium">
        <color indexed="0"/>
      </left>
      <right style="thin">
        <color indexed="0"/>
      </right>
      <top/>
      <bottom style="thin">
        <color indexed="64"/>
      </bottom>
      <diagonal/>
    </border>
    <border>
      <left style="thin">
        <color indexed="0"/>
      </left>
      <right style="medium">
        <color indexed="0"/>
      </right>
      <top/>
      <bottom style="thin">
        <color indexed="64"/>
      </bottom>
      <diagonal/>
    </border>
    <border>
      <left/>
      <right style="thin">
        <color indexed="64"/>
      </right>
      <top style="medium">
        <color indexed="0"/>
      </top>
      <bottom style="thin">
        <color indexed="0"/>
      </bottom>
      <diagonal/>
    </border>
    <border>
      <left style="thin">
        <color indexed="0"/>
      </left>
      <right style="medium">
        <color indexed="0"/>
      </right>
      <top/>
      <bottom style="thin">
        <color indexed="0"/>
      </bottom>
      <diagonal/>
    </border>
    <border>
      <left/>
      <right style="thin">
        <color indexed="64"/>
      </right>
      <top/>
      <bottom style="thin">
        <color indexed="64"/>
      </bottom>
      <diagonal/>
    </border>
  </borders>
  <cellStyleXfs count="52">
    <xf numFmtId="0" fontId="0" fillId="0" borderId="0"/>
    <xf numFmtId="0" fontId="1" fillId="0" borderId="0">
      <alignment vertical="top" wrapText="1"/>
    </xf>
    <xf numFmtId="0" fontId="2" fillId="0" borderId="0">
      <alignment horizontal="left" vertical="center" wrapText="1"/>
    </xf>
    <xf numFmtId="0" fontId="2" fillId="0" borderId="0">
      <alignment horizontal="center" vertical="center" wrapText="1"/>
    </xf>
    <xf numFmtId="0" fontId="5" fillId="2" borderId="1">
      <alignment horizontal="center" vertical="center" textRotation="90" wrapText="1"/>
    </xf>
    <xf numFmtId="0" fontId="6" fillId="3" borderId="2">
      <alignment horizontal="center" vertical="center" textRotation="90" wrapText="1"/>
    </xf>
    <xf numFmtId="0" fontId="7" fillId="4" borderId="2">
      <alignment horizontal="center" vertical="center" wrapText="1"/>
    </xf>
    <xf numFmtId="0" fontId="1" fillId="4" borderId="2">
      <alignment horizontal="center" vertical="center" wrapText="1"/>
    </xf>
    <xf numFmtId="0" fontId="1" fillId="4" borderId="2">
      <alignment horizontal="center" vertical="center" textRotation="90" wrapText="1"/>
    </xf>
    <xf numFmtId="0" fontId="1" fillId="4" borderId="2">
      <alignment horizontal="center" vertical="center" wrapText="1"/>
    </xf>
    <xf numFmtId="0" fontId="1" fillId="4" borderId="2">
      <alignment horizontal="center" vertical="center" wrapText="1"/>
    </xf>
    <xf numFmtId="0" fontId="7" fillId="5" borderId="3">
      <alignment horizontal="center" vertical="center" wrapText="1"/>
    </xf>
    <xf numFmtId="0" fontId="5" fillId="6" borderId="3">
      <alignment horizontal="center" vertical="center" wrapText="1"/>
    </xf>
    <xf numFmtId="0" fontId="6" fillId="2" borderId="4">
      <alignment horizontal="center" vertical="center" wrapText="1"/>
    </xf>
    <xf numFmtId="0" fontId="6" fillId="2" borderId="5">
      <alignment horizontal="center" vertical="center" wrapText="1"/>
    </xf>
    <xf numFmtId="0" fontId="6" fillId="6" borderId="5">
      <alignment horizontal="center" vertical="center" wrapText="1"/>
    </xf>
    <xf numFmtId="0" fontId="6" fillId="5" borderId="4">
      <alignment horizontal="center" vertical="center" wrapText="1"/>
    </xf>
    <xf numFmtId="0" fontId="6" fillId="5" borderId="6">
      <alignment horizontal="center" vertical="center" wrapText="1"/>
    </xf>
    <xf numFmtId="0" fontId="1" fillId="2" borderId="5">
      <alignment horizontal="center" vertical="center" wrapText="1"/>
    </xf>
    <xf numFmtId="0" fontId="1" fillId="2" borderId="5">
      <alignment horizontal="center" vertical="center" wrapText="1"/>
    </xf>
    <xf numFmtId="0" fontId="1" fillId="2" borderId="5">
      <alignment horizontal="center" vertical="center" wrapText="1"/>
    </xf>
    <xf numFmtId="0" fontId="6" fillId="2" borderId="5">
      <alignment horizontal="center" vertical="center" wrapText="1"/>
    </xf>
    <xf numFmtId="0" fontId="6" fillId="4" borderId="5">
      <alignment horizontal="center" vertical="center" wrapText="1"/>
    </xf>
    <xf numFmtId="0" fontId="6" fillId="5" borderId="6">
      <alignment horizontal="center" vertical="center" wrapText="1"/>
    </xf>
    <xf numFmtId="0" fontId="6" fillId="2" borderId="7">
      <alignment horizontal="left" vertical="center" wrapText="1"/>
    </xf>
    <xf numFmtId="0" fontId="6" fillId="2" borderId="8">
      <alignment horizontal="right" vertical="center" wrapText="1"/>
    </xf>
    <xf numFmtId="0" fontId="6" fillId="2" borderId="5">
      <alignment horizontal="center" vertical="center"/>
    </xf>
    <xf numFmtId="0" fontId="6" fillId="2" borderId="9">
      <alignment horizontal="center" vertical="center" wrapText="1"/>
    </xf>
    <xf numFmtId="0" fontId="6" fillId="5" borderId="4">
      <alignment horizontal="center" vertical="center" wrapText="1"/>
    </xf>
    <xf numFmtId="0" fontId="8" fillId="0" borderId="10">
      <alignment horizontal="center" vertical="center" wrapText="1"/>
    </xf>
    <xf numFmtId="0" fontId="8" fillId="0" borderId="12">
      <alignment horizontal="center" vertical="center" wrapText="1"/>
    </xf>
    <xf numFmtId="0" fontId="8" fillId="0" borderId="14">
      <alignment horizontal="center" vertical="center" wrapText="1"/>
    </xf>
    <xf numFmtId="0" fontId="6" fillId="2" borderId="16">
      <alignment horizontal="center" vertical="center" wrapText="1"/>
    </xf>
    <xf numFmtId="0" fontId="6" fillId="3" borderId="5">
      <alignment horizontal="center" vertical="center" wrapText="1"/>
    </xf>
    <xf numFmtId="0" fontId="6" fillId="0" borderId="5">
      <alignment horizontal="center" vertical="center" wrapText="1"/>
    </xf>
    <xf numFmtId="0" fontId="6" fillId="0" borderId="5">
      <alignment horizontal="left" vertical="center" wrapText="1"/>
    </xf>
    <xf numFmtId="0" fontId="6" fillId="0" borderId="4">
      <alignment horizontal="left" vertical="center" wrapText="1"/>
    </xf>
    <xf numFmtId="0" fontId="6" fillId="0" borderId="7">
      <alignment horizontal="center" vertical="center" wrapText="1"/>
    </xf>
    <xf numFmtId="0" fontId="6" fillId="0" borderId="8">
      <alignment horizontal="center" vertical="center" wrapText="1"/>
    </xf>
    <xf numFmtId="0" fontId="6" fillId="0" borderId="4">
      <alignment horizontal="right" vertical="center" wrapText="1"/>
    </xf>
    <xf numFmtId="0" fontId="5" fillId="0" borderId="6">
      <alignment horizontal="left" vertical="center" wrapText="1"/>
    </xf>
    <xf numFmtId="0" fontId="6" fillId="0" borderId="5">
      <alignment horizontal="center" vertical="center" wrapText="1"/>
    </xf>
    <xf numFmtId="0" fontId="6" fillId="0" borderId="6">
      <alignment horizontal="right" vertical="center" wrapText="1"/>
    </xf>
    <xf numFmtId="0" fontId="6" fillId="3" borderId="5">
      <alignment horizontal="right" vertical="center" wrapText="1"/>
    </xf>
    <xf numFmtId="0" fontId="5" fillId="3" borderId="5">
      <alignment horizontal="center" vertical="center" wrapText="1"/>
    </xf>
    <xf numFmtId="0" fontId="6" fillId="3" borderId="4">
      <alignment horizontal="left" vertical="center" wrapText="1"/>
    </xf>
    <xf numFmtId="0" fontId="6" fillId="2" borderId="12">
      <alignment horizontal="right" vertical="center" wrapText="1"/>
    </xf>
    <xf numFmtId="0" fontId="5" fillId="2" borderId="12">
      <alignment horizontal="center" vertical="center" wrapText="1"/>
    </xf>
    <xf numFmtId="0" fontId="6" fillId="2" borderId="4">
      <alignment horizontal="left" vertical="center" wrapText="1"/>
    </xf>
    <xf numFmtId="0" fontId="1" fillId="0" borderId="0">
      <alignment horizontal="center" vertical="center" wrapText="1"/>
    </xf>
    <xf numFmtId="0" fontId="1" fillId="0" borderId="30">
      <alignment horizontal="center" vertical="center" wrapText="1"/>
    </xf>
    <xf numFmtId="0" fontId="6" fillId="0" borderId="31">
      <alignment horizontal="center" vertical="center" wrapText="1"/>
    </xf>
  </cellStyleXfs>
  <cellXfs count="151">
    <xf numFmtId="0" fontId="0" fillId="0" borderId="0" xfId="0"/>
    <xf numFmtId="0" fontId="1" fillId="0" borderId="0" xfId="1">
      <alignment vertical="top" wrapText="1"/>
    </xf>
    <xf numFmtId="0" fontId="2" fillId="0" borderId="0" xfId="3">
      <alignment horizontal="center" vertical="center" wrapText="1"/>
    </xf>
    <xf numFmtId="0" fontId="10" fillId="0" borderId="11" xfId="29" applyFont="1" applyBorder="1">
      <alignment horizontal="center" vertical="center" wrapText="1"/>
    </xf>
    <xf numFmtId="0" fontId="10" fillId="0" borderId="13" xfId="30" applyFont="1" applyBorder="1">
      <alignment horizontal="center" vertical="center" wrapText="1"/>
    </xf>
    <xf numFmtId="0" fontId="10" fillId="0" borderId="15" xfId="31" applyFont="1" applyBorder="1">
      <alignment horizontal="center" vertical="center" wrapText="1"/>
    </xf>
    <xf numFmtId="164" fontId="9" fillId="3" borderId="17" xfId="44" applyNumberFormat="1" applyFont="1" applyBorder="1">
      <alignment horizontal="center" vertical="center" wrapText="1"/>
    </xf>
    <xf numFmtId="164" fontId="1" fillId="0" borderId="0" xfId="1" applyNumberFormat="1">
      <alignment vertical="top" wrapText="1"/>
    </xf>
    <xf numFmtId="0" fontId="16" fillId="4" borderId="5" xfId="22" applyFont="1">
      <alignment horizontal="center" vertical="center" wrapText="1"/>
    </xf>
    <xf numFmtId="0" fontId="16" fillId="5" borderId="6" xfId="23" applyFont="1">
      <alignment horizontal="center" vertical="center" wrapText="1"/>
    </xf>
    <xf numFmtId="0" fontId="16" fillId="2" borderId="13" xfId="26" applyFont="1" applyBorder="1" applyAlignment="1">
      <alignment horizontal="center" vertical="center" wrapText="1"/>
    </xf>
    <xf numFmtId="0" fontId="16" fillId="5" borderId="11" xfId="28" applyFont="1" applyBorder="1">
      <alignment horizontal="center" vertical="center" wrapText="1"/>
    </xf>
    <xf numFmtId="0" fontId="10" fillId="7" borderId="17" xfId="37" applyFont="1" applyFill="1" applyBorder="1">
      <alignment horizontal="center" vertical="center" wrapText="1"/>
    </xf>
    <xf numFmtId="0" fontId="12" fillId="7" borderId="17" xfId="0" applyFont="1" applyFill="1" applyBorder="1" applyAlignment="1">
      <alignment horizontal="center" vertical="center" wrapText="1"/>
    </xf>
    <xf numFmtId="0" fontId="10" fillId="0" borderId="17" xfId="37" applyFont="1" applyBorder="1">
      <alignment horizontal="center" vertical="center" wrapText="1"/>
    </xf>
    <xf numFmtId="0" fontId="10" fillId="7" borderId="17" xfId="34" applyFont="1" applyFill="1" applyBorder="1">
      <alignment horizontal="center" vertical="center" wrapText="1"/>
    </xf>
    <xf numFmtId="164" fontId="10" fillId="7" borderId="18" xfId="34" applyNumberFormat="1" applyFont="1" applyFill="1" applyBorder="1">
      <alignment horizontal="center" vertical="center" wrapText="1"/>
    </xf>
    <xf numFmtId="0" fontId="10" fillId="7" borderId="18" xfId="34" applyFont="1" applyFill="1" applyBorder="1">
      <alignment horizontal="center" vertical="center" wrapText="1"/>
    </xf>
    <xf numFmtId="0" fontId="10" fillId="7" borderId="17" xfId="35" applyFont="1" applyFill="1" applyBorder="1" applyAlignment="1">
      <alignment horizontal="center" vertical="center" wrapText="1"/>
    </xf>
    <xf numFmtId="0" fontId="11" fillId="7" borderId="17" xfId="35" applyFont="1" applyFill="1" applyBorder="1" applyAlignment="1">
      <alignment horizontal="center" vertical="center" wrapText="1"/>
    </xf>
    <xf numFmtId="0" fontId="16" fillId="7" borderId="18" xfId="34" applyFont="1" applyFill="1" applyBorder="1">
      <alignment horizontal="center" vertical="center" wrapText="1"/>
    </xf>
    <xf numFmtId="164" fontId="10" fillId="7" borderId="17" xfId="34" applyNumberFormat="1" applyFont="1" applyFill="1" applyBorder="1">
      <alignment horizontal="center" vertical="center" wrapText="1"/>
    </xf>
    <xf numFmtId="0" fontId="10" fillId="7" borderId="18" xfId="35" applyFont="1" applyFill="1" applyBorder="1" applyAlignment="1">
      <alignment horizontal="center" vertical="center" wrapText="1"/>
    </xf>
    <xf numFmtId="0" fontId="10" fillId="7" borderId="17" xfId="39" applyFont="1" applyFill="1" applyBorder="1" applyAlignment="1">
      <alignment horizontal="center" vertical="center" wrapText="1"/>
    </xf>
    <xf numFmtId="0" fontId="10" fillId="7" borderId="18" xfId="36" applyFont="1" applyFill="1" applyBorder="1" applyAlignment="1">
      <alignment horizontal="center" vertical="center" wrapText="1"/>
    </xf>
    <xf numFmtId="164" fontId="10" fillId="0" borderId="17" xfId="34" applyNumberFormat="1" applyFont="1" applyBorder="1">
      <alignment horizontal="center" vertical="center" wrapText="1"/>
    </xf>
    <xf numFmtId="0" fontId="10" fillId="7" borderId="17" xfId="36" applyFont="1" applyFill="1" applyBorder="1" applyAlignment="1">
      <alignment horizontal="center" vertical="center" wrapText="1"/>
    </xf>
    <xf numFmtId="164" fontId="11" fillId="7" borderId="17" xfId="34" applyNumberFormat="1" applyFont="1" applyFill="1" applyBorder="1">
      <alignment horizontal="center" vertical="center" wrapText="1"/>
    </xf>
    <xf numFmtId="0" fontId="10" fillId="7" borderId="17" xfId="35" applyFont="1" applyFill="1" applyBorder="1" applyAlignment="1">
      <alignment horizontal="center" vertical="top" wrapText="1"/>
    </xf>
    <xf numFmtId="0" fontId="10" fillId="7" borderId="18" xfId="39" applyFont="1" applyFill="1" applyBorder="1" applyAlignment="1">
      <alignment horizontal="center" vertical="center" wrapText="1"/>
    </xf>
    <xf numFmtId="164" fontId="10" fillId="7" borderId="17" xfId="41" applyNumberFormat="1" applyFont="1" applyFill="1" applyBorder="1">
      <alignment horizontal="center" vertical="center" wrapText="1"/>
    </xf>
    <xf numFmtId="0" fontId="16" fillId="7" borderId="17" xfId="40" applyFont="1" applyFill="1" applyBorder="1" applyAlignment="1">
      <alignment horizontal="center" vertical="center" wrapText="1"/>
    </xf>
    <xf numFmtId="0" fontId="10" fillId="7" borderId="17" xfId="40" applyFont="1" applyFill="1" applyBorder="1" applyAlignment="1">
      <alignment horizontal="center" vertical="center" wrapText="1"/>
    </xf>
    <xf numFmtId="0" fontId="10" fillId="7" borderId="18" xfId="42" applyFont="1" applyFill="1" applyBorder="1" applyAlignment="1">
      <alignment horizontal="center" vertical="center" wrapText="1"/>
    </xf>
    <xf numFmtId="0" fontId="10" fillId="7" borderId="17" xfId="42" applyFont="1" applyFill="1" applyBorder="1" applyAlignment="1">
      <alignment horizontal="center" vertical="center" wrapText="1"/>
    </xf>
    <xf numFmtId="164" fontId="10" fillId="0" borderId="18" xfId="34" applyNumberFormat="1" applyFont="1" applyBorder="1">
      <alignment horizontal="center" vertical="center" wrapText="1"/>
    </xf>
    <xf numFmtId="0" fontId="1" fillId="7" borderId="0" xfId="1" applyFill="1">
      <alignment vertical="top" wrapText="1"/>
    </xf>
    <xf numFmtId="164" fontId="9" fillId="2" borderId="17" xfId="47" applyNumberFormat="1" applyFont="1" applyBorder="1">
      <alignment horizontal="center" vertical="center" wrapText="1"/>
    </xf>
    <xf numFmtId="164" fontId="6" fillId="8" borderId="5" xfId="34" applyNumberFormat="1" applyFill="1">
      <alignment horizontal="center" vertical="center" wrapText="1"/>
    </xf>
    <xf numFmtId="0" fontId="11" fillId="7" borderId="17" xfId="37" applyFont="1" applyFill="1" applyBorder="1">
      <alignment horizontal="center" vertical="center" wrapText="1"/>
    </xf>
    <xf numFmtId="0" fontId="10" fillId="7" borderId="17" xfId="0" applyFont="1" applyFill="1" applyBorder="1" applyAlignment="1">
      <alignment horizontal="center" vertical="center" wrapText="1"/>
    </xf>
    <xf numFmtId="164" fontId="11" fillId="0" borderId="18" xfId="34" applyNumberFormat="1" applyFont="1" applyBorder="1">
      <alignment horizontal="center" vertical="center" wrapText="1"/>
    </xf>
    <xf numFmtId="0" fontId="17" fillId="7" borderId="17" xfId="0" applyFont="1" applyFill="1" applyBorder="1" applyAlignment="1">
      <alignment horizontal="center" vertical="center" wrapText="1"/>
    </xf>
    <xf numFmtId="164" fontId="11" fillId="7" borderId="18" xfId="34" applyNumberFormat="1" applyFont="1" applyFill="1" applyBorder="1">
      <alignment horizontal="center" vertical="center" wrapText="1"/>
    </xf>
    <xf numFmtId="0" fontId="18" fillId="7" borderId="17" xfId="0" applyFont="1" applyFill="1" applyBorder="1" applyAlignment="1">
      <alignment horizontal="center" vertical="center" wrapText="1"/>
    </xf>
    <xf numFmtId="0" fontId="6" fillId="0" borderId="0" xfId="51" applyBorder="1">
      <alignment horizontal="center" vertical="center" wrapText="1"/>
    </xf>
    <xf numFmtId="0" fontId="1" fillId="0" borderId="0" xfId="49">
      <alignment horizontal="center" vertical="center" wrapText="1"/>
    </xf>
    <xf numFmtId="0" fontId="1" fillId="0" borderId="0" xfId="50" applyBorder="1">
      <alignment horizontal="center" vertical="center" wrapText="1"/>
    </xf>
    <xf numFmtId="0" fontId="10" fillId="2" borderId="17" xfId="46" applyFont="1" applyBorder="1" applyAlignment="1">
      <alignment horizontal="center" vertical="center" wrapText="1"/>
    </xf>
    <xf numFmtId="0" fontId="16" fillId="6" borderId="13" xfId="15" applyFont="1" applyBorder="1">
      <alignment horizontal="center" vertical="center" wrapText="1"/>
    </xf>
    <xf numFmtId="0" fontId="0" fillId="0" borderId="40" xfId="0" applyBorder="1" applyAlignment="1">
      <alignment horizontal="center" vertical="center" wrapText="1"/>
    </xf>
    <xf numFmtId="0" fontId="0" fillId="0" borderId="39" xfId="0" applyBorder="1" applyAlignment="1">
      <alignment horizontal="center" vertical="center" wrapText="1"/>
    </xf>
    <xf numFmtId="0" fontId="16" fillId="6" borderId="15" xfId="15" applyFont="1" applyBorder="1">
      <alignment horizontal="center" vertical="center" wrapText="1"/>
    </xf>
    <xf numFmtId="0" fontId="0" fillId="0" borderId="45" xfId="0" applyBorder="1" applyAlignment="1">
      <alignment horizontal="center" vertical="center" wrapText="1"/>
    </xf>
    <xf numFmtId="0" fontId="0" fillId="0" borderId="50" xfId="0" applyBorder="1" applyAlignment="1">
      <alignment horizontal="center" vertical="center" wrapText="1"/>
    </xf>
    <xf numFmtId="0" fontId="10" fillId="7" borderId="18" xfId="34" applyFont="1" applyFill="1" applyBorder="1">
      <alignment horizontal="center" vertical="center" wrapText="1"/>
    </xf>
    <xf numFmtId="0" fontId="10" fillId="7" borderId="25" xfId="34" applyFont="1" applyFill="1" applyBorder="1">
      <alignment horizontal="center" vertical="center" wrapText="1"/>
    </xf>
    <xf numFmtId="0" fontId="10" fillId="7" borderId="18" xfId="36" applyFont="1" applyFill="1" applyBorder="1" applyAlignment="1">
      <alignment horizontal="center" vertical="center" wrapText="1"/>
    </xf>
    <xf numFmtId="0" fontId="10" fillId="7" borderId="25" xfId="36" applyFont="1" applyFill="1" applyBorder="1" applyAlignment="1">
      <alignment horizontal="center" vertical="center" wrapText="1"/>
    </xf>
    <xf numFmtId="164" fontId="9" fillId="3" borderId="17" xfId="44" applyNumberFormat="1" applyFont="1" applyBorder="1">
      <alignment horizontal="center" vertical="center" wrapText="1"/>
    </xf>
    <xf numFmtId="0" fontId="10" fillId="3" borderId="22" xfId="45" applyFont="1" applyBorder="1" applyAlignment="1">
      <alignment horizontal="center" vertical="center" wrapText="1"/>
    </xf>
    <xf numFmtId="0" fontId="12" fillId="0" borderId="23" xfId="0" applyFont="1" applyBorder="1" applyAlignment="1">
      <alignment horizontal="center" vertical="center" wrapText="1"/>
    </xf>
    <xf numFmtId="0" fontId="10" fillId="3" borderId="26" xfId="45" applyFont="1" applyBorder="1" applyAlignment="1">
      <alignment horizontal="center" vertical="center" wrapText="1"/>
    </xf>
    <xf numFmtId="0" fontId="12" fillId="0" borderId="0" xfId="0" applyFont="1" applyAlignment="1">
      <alignment horizontal="center" vertical="center" wrapText="1"/>
    </xf>
    <xf numFmtId="0" fontId="10" fillId="3" borderId="17" xfId="43" applyFont="1" applyBorder="1" applyAlignment="1">
      <alignment horizontal="center" vertical="center" wrapText="1"/>
    </xf>
    <xf numFmtId="0" fontId="10" fillId="7" borderId="18" xfId="35" applyFont="1" applyFill="1" applyBorder="1" applyAlignment="1">
      <alignment horizontal="center" vertical="center" wrapText="1"/>
    </xf>
    <xf numFmtId="0" fontId="10" fillId="7" borderId="25" xfId="35" applyFont="1" applyFill="1" applyBorder="1" applyAlignment="1">
      <alignment horizontal="center" vertical="center" wrapText="1"/>
    </xf>
    <xf numFmtId="0" fontId="10" fillId="2" borderId="20" xfId="48" applyFont="1" applyBorder="1" applyAlignment="1">
      <alignment horizontal="center" vertical="center" wrapText="1"/>
    </xf>
    <xf numFmtId="0" fontId="10" fillId="2" borderId="32" xfId="48" applyFont="1" applyBorder="1" applyAlignment="1">
      <alignment horizontal="center" vertical="center" wrapText="1"/>
    </xf>
    <xf numFmtId="0" fontId="10" fillId="2" borderId="21" xfId="48" applyFont="1" applyBorder="1" applyAlignment="1">
      <alignment horizontal="center" vertical="center" wrapText="1"/>
    </xf>
    <xf numFmtId="0" fontId="10" fillId="2" borderId="17" xfId="32" applyFont="1" applyBorder="1">
      <alignment horizontal="center" vertical="center" wrapText="1"/>
    </xf>
    <xf numFmtId="164" fontId="10" fillId="7" borderId="18" xfId="34" applyNumberFormat="1" applyFont="1" applyFill="1" applyBorder="1">
      <alignment horizontal="center" vertical="center" wrapText="1"/>
    </xf>
    <xf numFmtId="164" fontId="10" fillId="7" borderId="19" xfId="34" applyNumberFormat="1" applyFont="1" applyFill="1" applyBorder="1">
      <alignment horizontal="center" vertical="center" wrapText="1"/>
    </xf>
    <xf numFmtId="0" fontId="10" fillId="7" borderId="19" xfId="34" applyFont="1" applyFill="1" applyBorder="1">
      <alignment horizontal="center" vertical="center" wrapText="1"/>
    </xf>
    <xf numFmtId="0" fontId="10" fillId="3" borderId="23" xfId="45" applyFont="1" applyBorder="1" applyAlignment="1">
      <alignment horizontal="center" vertical="center" wrapText="1"/>
    </xf>
    <xf numFmtId="0" fontId="10" fillId="3" borderId="24" xfId="45" applyFont="1" applyBorder="1" applyAlignment="1">
      <alignment horizontal="center" vertical="center" wrapText="1"/>
    </xf>
    <xf numFmtId="0" fontId="10" fillId="3" borderId="29" xfId="45" applyFont="1" applyBorder="1" applyAlignment="1">
      <alignment horizontal="center" vertical="center" wrapText="1"/>
    </xf>
    <xf numFmtId="0" fontId="10" fillId="3" borderId="28" xfId="45" applyFont="1" applyBorder="1" applyAlignment="1">
      <alignment horizontal="center" vertical="center" wrapText="1"/>
    </xf>
    <xf numFmtId="0" fontId="10" fillId="3" borderId="51" xfId="45" applyFont="1" applyBorder="1" applyAlignment="1">
      <alignment horizontal="center" vertical="center" wrapText="1"/>
    </xf>
    <xf numFmtId="0" fontId="10" fillId="7" borderId="17" xfId="37" applyFont="1" applyFill="1" applyBorder="1">
      <alignment horizontal="center" vertical="center" wrapText="1"/>
    </xf>
    <xf numFmtId="0" fontId="10" fillId="7" borderId="17" xfId="38" applyFont="1" applyFill="1" applyBorder="1">
      <alignment horizontal="center" vertical="center" wrapText="1"/>
    </xf>
    <xf numFmtId="0" fontId="10" fillId="7" borderId="17" xfId="39" applyFont="1" applyFill="1" applyBorder="1" applyAlignment="1">
      <alignment horizontal="center" vertical="center" wrapText="1"/>
    </xf>
    <xf numFmtId="164" fontId="16" fillId="7" borderId="17" xfId="34" applyNumberFormat="1" applyFont="1" applyFill="1" applyBorder="1">
      <alignment horizontal="center" vertical="center" wrapText="1"/>
    </xf>
    <xf numFmtId="0" fontId="10" fillId="7" borderId="17" xfId="36" applyFont="1" applyFill="1" applyBorder="1" applyAlignment="1">
      <alignment horizontal="center" vertical="center" wrapText="1"/>
    </xf>
    <xf numFmtId="0" fontId="10" fillId="7" borderId="17" xfId="34" applyFont="1" applyFill="1" applyBorder="1">
      <alignment horizontal="center" vertical="center" wrapText="1"/>
    </xf>
    <xf numFmtId="0" fontId="10" fillId="7" borderId="17" xfId="40" applyFont="1" applyFill="1" applyBorder="1" applyAlignment="1">
      <alignment horizontal="center" vertical="center" wrapText="1"/>
    </xf>
    <xf numFmtId="0" fontId="10" fillId="3" borderId="17" xfId="33" applyFont="1" applyBorder="1">
      <alignment horizontal="center" vertical="center" wrapText="1"/>
    </xf>
    <xf numFmtId="0" fontId="10" fillId="7" borderId="17" xfId="35" applyFont="1" applyFill="1" applyBorder="1" applyAlignment="1">
      <alignment horizontal="center" vertical="center" wrapText="1"/>
    </xf>
    <xf numFmtId="0" fontId="9" fillId="2" borderId="1" xfId="4" applyFont="1">
      <alignment horizontal="center" vertical="center" textRotation="90" wrapText="1"/>
    </xf>
    <xf numFmtId="0" fontId="10" fillId="3" borderId="2" xfId="5" applyFont="1">
      <alignment horizontal="center" vertical="center" textRotation="90" wrapText="1"/>
    </xf>
    <xf numFmtId="0" fontId="9" fillId="4" borderId="2" xfId="6" applyFont="1">
      <alignment horizontal="center" vertical="center" wrapText="1"/>
    </xf>
    <xf numFmtId="0" fontId="13" fillId="4" borderId="33" xfId="7" applyFont="1" applyBorder="1">
      <alignment horizontal="center" vertical="center" wrapText="1"/>
    </xf>
    <xf numFmtId="0" fontId="13" fillId="4" borderId="39" xfId="7" applyFont="1" applyBorder="1">
      <alignment horizontal="center" vertical="center" wrapText="1"/>
    </xf>
    <xf numFmtId="0" fontId="13" fillId="4" borderId="33" xfId="8" applyFont="1" applyBorder="1">
      <alignment horizontal="center" vertical="center" textRotation="90" wrapText="1"/>
    </xf>
    <xf numFmtId="0" fontId="13" fillId="4" borderId="40" xfId="8" applyFont="1" applyBorder="1">
      <alignment horizontal="center" vertical="center" textRotation="90" wrapText="1"/>
    </xf>
    <xf numFmtId="0" fontId="13" fillId="4" borderId="46" xfId="8" applyFont="1" applyBorder="1">
      <alignment horizontal="center" vertical="center" textRotation="90" wrapText="1"/>
    </xf>
    <xf numFmtId="0" fontId="13" fillId="4" borderId="33" xfId="9" applyFont="1" applyBorder="1">
      <alignment horizontal="center" vertical="center" wrapText="1"/>
    </xf>
    <xf numFmtId="0" fontId="13" fillId="4" borderId="40" xfId="9" applyFont="1" applyBorder="1">
      <alignment horizontal="center" vertical="center" wrapText="1"/>
    </xf>
    <xf numFmtId="0" fontId="13" fillId="4" borderId="39" xfId="9" applyFont="1" applyBorder="1">
      <alignment horizontal="center" vertical="center" wrapText="1"/>
    </xf>
    <xf numFmtId="0" fontId="13" fillId="4" borderId="34" xfId="10" applyFont="1" applyBorder="1">
      <alignment horizontal="center" vertical="center" wrapText="1"/>
    </xf>
    <xf numFmtId="0" fontId="13" fillId="4" borderId="35" xfId="10" applyFont="1" applyBorder="1">
      <alignment horizontal="center" vertical="center" wrapText="1"/>
    </xf>
    <xf numFmtId="0" fontId="13" fillId="4" borderId="36" xfId="10" applyFont="1" applyBorder="1">
      <alignment horizontal="center" vertical="center" wrapText="1"/>
    </xf>
    <xf numFmtId="0" fontId="13" fillId="4" borderId="41" xfId="10" applyFont="1" applyBorder="1">
      <alignment horizontal="center" vertical="center" wrapText="1"/>
    </xf>
    <xf numFmtId="0" fontId="13" fillId="4" borderId="30" xfId="10" applyFont="1" applyBorder="1">
      <alignment horizontal="center" vertical="center" wrapText="1"/>
    </xf>
    <xf numFmtId="0" fontId="13" fillId="4" borderId="42" xfId="10" applyFont="1" applyBorder="1">
      <alignment horizontal="center" vertical="center" wrapText="1"/>
    </xf>
    <xf numFmtId="0" fontId="10" fillId="3" borderId="20" xfId="43" applyFont="1" applyBorder="1" applyAlignment="1">
      <alignment horizontal="center" vertical="center" wrapText="1"/>
    </xf>
    <xf numFmtId="0" fontId="10" fillId="3" borderId="32" xfId="43" applyFont="1" applyBorder="1" applyAlignment="1">
      <alignment horizontal="center" vertical="center" wrapText="1"/>
    </xf>
    <xf numFmtId="0" fontId="10" fillId="3" borderId="21" xfId="43" applyFont="1" applyBorder="1" applyAlignment="1">
      <alignment horizontal="center" vertical="center" wrapText="1"/>
    </xf>
    <xf numFmtId="164" fontId="10" fillId="7" borderId="25" xfId="34" applyNumberFormat="1" applyFont="1" applyFill="1" applyBorder="1">
      <alignment horizontal="center" vertical="center" wrapText="1"/>
    </xf>
    <xf numFmtId="0" fontId="10" fillId="3" borderId="22" xfId="43" applyFont="1" applyBorder="1" applyAlignment="1">
      <alignment horizontal="center" vertical="center" wrapText="1"/>
    </xf>
    <xf numFmtId="0" fontId="10" fillId="3" borderId="23" xfId="43" applyFont="1" applyBorder="1" applyAlignment="1">
      <alignment horizontal="center" vertical="center" wrapText="1"/>
    </xf>
    <xf numFmtId="0" fontId="10" fillId="3" borderId="24" xfId="43" applyFont="1" applyBorder="1" applyAlignment="1">
      <alignment horizontal="center" vertical="center" wrapText="1"/>
    </xf>
    <xf numFmtId="0" fontId="10" fillId="3" borderId="26" xfId="43" applyFont="1" applyBorder="1" applyAlignment="1">
      <alignment horizontal="center" vertical="center" wrapText="1"/>
    </xf>
    <xf numFmtId="0" fontId="10" fillId="3" borderId="0" xfId="43" applyFont="1" applyBorder="1" applyAlignment="1">
      <alignment horizontal="center" vertical="center" wrapText="1"/>
    </xf>
    <xf numFmtId="0" fontId="10" fillId="3" borderId="27" xfId="43" applyFont="1" applyBorder="1" applyAlignment="1">
      <alignment horizontal="center" vertical="center" wrapText="1"/>
    </xf>
    <xf numFmtId="0" fontId="16" fillId="7" borderId="18" xfId="34" applyFont="1" applyFill="1" applyBorder="1">
      <alignment horizontal="center" vertical="center" wrapText="1"/>
    </xf>
    <xf numFmtId="0" fontId="16" fillId="7" borderId="25" xfId="34" applyFont="1" applyFill="1" applyBorder="1">
      <alignment horizontal="center" vertical="center" wrapText="1"/>
    </xf>
    <xf numFmtId="0" fontId="14" fillId="5" borderId="37" xfId="11" applyFont="1" applyBorder="1">
      <alignment horizontal="center" vertical="center" wrapText="1"/>
    </xf>
    <xf numFmtId="0" fontId="14" fillId="5" borderId="38" xfId="11" applyFont="1" applyBorder="1">
      <alignment horizontal="center" vertical="center" wrapText="1"/>
    </xf>
    <xf numFmtId="0" fontId="10" fillId="7" borderId="19" xfId="35" applyFont="1" applyFill="1" applyBorder="1" applyAlignment="1">
      <alignment horizontal="center" vertical="center" wrapText="1"/>
    </xf>
    <xf numFmtId="0" fontId="16" fillId="7" borderId="19" xfId="34" applyFont="1" applyFill="1" applyBorder="1">
      <alignment horizontal="center" vertical="center" wrapText="1"/>
    </xf>
    <xf numFmtId="0" fontId="16" fillId="2" borderId="11" xfId="13" applyFont="1" applyBorder="1">
      <alignment horizontal="center" vertical="center" wrapText="1"/>
    </xf>
    <xf numFmtId="0" fontId="16" fillId="2" borderId="43" xfId="13" applyFont="1" applyBorder="1">
      <alignment horizontal="center" vertical="center" wrapText="1"/>
    </xf>
    <xf numFmtId="0" fontId="16" fillId="2" borderId="47" xfId="13" applyFont="1" applyBorder="1">
      <alignment horizontal="center" vertical="center" wrapText="1"/>
    </xf>
    <xf numFmtId="0" fontId="16" fillId="2" borderId="13" xfId="14" applyFont="1" applyBorder="1">
      <alignment horizontal="center" vertical="center" wrapText="1"/>
    </xf>
    <xf numFmtId="0" fontId="16" fillId="2" borderId="40" xfId="14" applyFont="1" applyBorder="1">
      <alignment horizontal="center" vertical="center" wrapText="1"/>
    </xf>
    <xf numFmtId="0" fontId="16" fillId="2" borderId="46" xfId="14" applyFont="1" applyBorder="1">
      <alignment horizontal="center" vertical="center" wrapText="1"/>
    </xf>
    <xf numFmtId="0" fontId="3" fillId="0" borderId="0" xfId="1" applyFont="1" applyAlignment="1">
      <alignment horizontal="center" vertical="center" wrapText="1"/>
    </xf>
    <xf numFmtId="0" fontId="10" fillId="2" borderId="5" xfId="18" applyFont="1">
      <alignment horizontal="center" vertical="center" wrapText="1"/>
    </xf>
    <xf numFmtId="0" fontId="10" fillId="2" borderId="5" xfId="19" applyFont="1">
      <alignment horizontal="center" vertical="center" wrapText="1"/>
    </xf>
    <xf numFmtId="0" fontId="10" fillId="2" borderId="5" xfId="20" applyFont="1">
      <alignment horizontal="center" vertical="center" wrapText="1"/>
    </xf>
    <xf numFmtId="0" fontId="16" fillId="2" borderId="13" xfId="21" applyFont="1" applyBorder="1">
      <alignment horizontal="center" vertical="center" wrapText="1"/>
    </xf>
    <xf numFmtId="0" fontId="16" fillId="2" borderId="46" xfId="21" applyFont="1" applyBorder="1">
      <alignment horizontal="center" vertical="center" wrapText="1"/>
    </xf>
    <xf numFmtId="0" fontId="16" fillId="5" borderId="11" xfId="16" applyFont="1" applyBorder="1">
      <alignment horizontal="center" vertical="center" wrapText="1"/>
    </xf>
    <xf numFmtId="0" fontId="16" fillId="5" borderId="44" xfId="16" applyFont="1" applyBorder="1">
      <alignment horizontal="center" vertical="center" wrapText="1"/>
    </xf>
    <xf numFmtId="0" fontId="16" fillId="5" borderId="15" xfId="17" applyFont="1" applyBorder="1">
      <alignment horizontal="center" vertical="center" wrapText="1"/>
    </xf>
    <xf numFmtId="0" fontId="16" fillId="5" borderId="45" xfId="17" applyFont="1" applyBorder="1">
      <alignment horizontal="center" vertical="center" wrapText="1"/>
    </xf>
    <xf numFmtId="0" fontId="16" fillId="5" borderId="48" xfId="17" applyFont="1" applyBorder="1">
      <alignment horizontal="center" vertical="center" wrapText="1"/>
    </xf>
    <xf numFmtId="0" fontId="10" fillId="3" borderId="20" xfId="45" applyFont="1" applyBorder="1" applyAlignment="1">
      <alignment horizontal="center" vertical="center" wrapText="1"/>
    </xf>
    <xf numFmtId="0" fontId="10" fillId="3" borderId="32" xfId="45" applyFont="1" applyBorder="1" applyAlignment="1">
      <alignment horizontal="center" vertical="center" wrapText="1"/>
    </xf>
    <xf numFmtId="0" fontId="10" fillId="7" borderId="18" xfId="37" applyFont="1" applyFill="1" applyBorder="1">
      <alignment horizontal="center" vertical="center" wrapText="1"/>
    </xf>
    <xf numFmtId="0" fontId="10" fillId="7" borderId="19" xfId="37" applyFont="1" applyFill="1" applyBorder="1">
      <alignment horizontal="center" vertical="center" wrapText="1"/>
    </xf>
    <xf numFmtId="0" fontId="10" fillId="7" borderId="18" xfId="39" applyFont="1" applyFill="1" applyBorder="1" applyAlignment="1">
      <alignment horizontal="center" vertical="center" wrapText="1"/>
    </xf>
    <xf numFmtId="0" fontId="10" fillId="7" borderId="25" xfId="39" applyFont="1" applyFill="1" applyBorder="1" applyAlignment="1">
      <alignment horizontal="center" vertical="center" wrapText="1"/>
    </xf>
    <xf numFmtId="0" fontId="15" fillId="6" borderId="37" xfId="12" applyFont="1" applyBorder="1">
      <alignment horizontal="center" vertical="center" wrapText="1"/>
    </xf>
    <xf numFmtId="0" fontId="0" fillId="0" borderId="49" xfId="0" applyBorder="1" applyAlignment="1">
      <alignment horizontal="center" vertical="center" wrapText="1"/>
    </xf>
    <xf numFmtId="0" fontId="10" fillId="7" borderId="18" xfId="40" applyFont="1" applyFill="1" applyBorder="1" applyAlignment="1">
      <alignment horizontal="center" vertical="center" wrapText="1"/>
    </xf>
    <xf numFmtId="0" fontId="10" fillId="7" borderId="25" xfId="40" applyFont="1" applyFill="1" applyBorder="1" applyAlignment="1">
      <alignment horizontal="center" vertical="center" wrapText="1"/>
    </xf>
    <xf numFmtId="0" fontId="10" fillId="9" borderId="17" xfId="36" applyFont="1" applyFill="1" applyBorder="1" applyAlignment="1">
      <alignment horizontal="center" vertical="center" wrapText="1"/>
    </xf>
    <xf numFmtId="0" fontId="10" fillId="9" borderId="17" xfId="34" applyFont="1" applyFill="1" applyBorder="1">
      <alignment horizontal="center" vertical="center" wrapText="1"/>
    </xf>
    <xf numFmtId="0" fontId="10" fillId="9" borderId="17" xfId="37" applyFont="1" applyFill="1" applyBorder="1">
      <alignment horizontal="center" vertical="center" wrapText="1"/>
    </xf>
  </cellXfs>
  <cellStyles count="52">
    <cellStyle name="Default" xfId="1" xr:uid="{00000000-0005-0000-0000-000000000000}"/>
    <cellStyle name="Įprastas" xfId="0" builtinId="0"/>
    <cellStyle name="Plm10Confirm" xfId="49" xr:uid="{00000000-0005-0000-0000-000002000000}"/>
    <cellStyle name="Plm10ConfirmA" xfId="50" xr:uid="{00000000-0005-0000-0000-000003000000}"/>
    <cellStyle name="Plm10ConfirmB" xfId="51" xr:uid="{00000000-0005-0000-0000-000004000000}"/>
    <cellStyle name="Plm10HdrLine" xfId="2" xr:uid="{00000000-0005-0000-0000-000005000000}"/>
    <cellStyle name="SvsDataLeaf" xfId="34" xr:uid="{00000000-0005-0000-0000-000006000000}"/>
    <cellStyle name="SvsDataLeafCrtEnd" xfId="38" xr:uid="{00000000-0005-0000-0000-000007000000}"/>
    <cellStyle name="SvsDataLeafCrtName" xfId="36" xr:uid="{00000000-0005-0000-0000-000008000000}"/>
    <cellStyle name="SvsDataLeafCrtStart" xfId="37" xr:uid="{00000000-0005-0000-0000-000009000000}"/>
    <cellStyle name="SvsDataLeafDoer" xfId="42" xr:uid="{00000000-0005-0000-0000-00000A000000}"/>
    <cellStyle name="SvsDataLeafDoerIns" xfId="40" xr:uid="{00000000-0005-0000-0000-00000B000000}"/>
    <cellStyle name="SvsDataLeafLeft" xfId="35" xr:uid="{00000000-0005-0000-0000-00000C000000}"/>
    <cellStyle name="SvsDataLeafNumber" xfId="41" xr:uid="{00000000-0005-0000-0000-00000D000000}"/>
    <cellStyle name="SvsDataLeafOwner" xfId="39" xr:uid="{00000000-0005-0000-0000-00000E000000}"/>
    <cellStyle name="SvsDataLvl1" xfId="32" xr:uid="{00000000-0005-0000-0000-00000F000000}"/>
    <cellStyle name="SvsDataLvl1CrtName" xfId="48" xr:uid="{00000000-0005-0000-0000-000010000000}"/>
    <cellStyle name="SvsDataLvl1Summary" xfId="46" xr:uid="{00000000-0005-0000-0000-000011000000}"/>
    <cellStyle name="SvsDataLvl1SummFin" xfId="47" xr:uid="{00000000-0005-0000-0000-000012000000}"/>
    <cellStyle name="SvsDataLvl2" xfId="33" xr:uid="{00000000-0005-0000-0000-000013000000}"/>
    <cellStyle name="SvsDataLvl2CrtName" xfId="45" xr:uid="{00000000-0005-0000-0000-000014000000}"/>
    <cellStyle name="SvsDataLvl2Summary" xfId="43" xr:uid="{00000000-0005-0000-0000-000015000000}"/>
    <cellStyle name="SvsDataLvl2SummFin" xfId="44" xr:uid="{00000000-0005-0000-0000-000016000000}"/>
    <cellStyle name="SvsHdrColnum" xfId="30" xr:uid="{00000000-0005-0000-0000-000017000000}"/>
    <cellStyle name="SvsHdrColnumFirst" xfId="29" xr:uid="{00000000-0005-0000-0000-000018000000}"/>
    <cellStyle name="SvsHdrColnumLast" xfId="31" xr:uid="{00000000-0005-0000-0000-000019000000}"/>
    <cellStyle name="SvsHdrCrt" xfId="11" xr:uid="{00000000-0005-0000-0000-00001A000000}"/>
    <cellStyle name="SvsHdrCrtDates" xfId="15" xr:uid="{00000000-0005-0000-0000-00001B000000}"/>
    <cellStyle name="SvsHdrCrtDescFields" xfId="14" xr:uid="{00000000-0005-0000-0000-00001C000000}"/>
    <cellStyle name="SvsHdrCrtDiff" xfId="27" xr:uid="{00000000-0005-0000-0000-00001D000000}"/>
    <cellStyle name="SvsHdrCrtEnd" xfId="25" xr:uid="{00000000-0005-0000-0000-00001E000000}"/>
    <cellStyle name="SvsHdrCrtName" xfId="13" xr:uid="{00000000-0005-0000-0000-00001F000000}"/>
    <cellStyle name="SvsHdrCrtStart" xfId="24" xr:uid="{00000000-0005-0000-0000-000020000000}"/>
    <cellStyle name="SvsHdrFin" xfId="22" xr:uid="{00000000-0005-0000-0000-000021000000}"/>
    <cellStyle name="SvsHdrFinCurYear" xfId="9" xr:uid="{00000000-0005-0000-0000-000022000000}"/>
    <cellStyle name="SvsHdrFinsalt" xfId="8" xr:uid="{00000000-0005-0000-0000-000023000000}"/>
    <cellStyle name="SvsHdrFinSum" xfId="23" xr:uid="{00000000-0005-0000-0000-000024000000}"/>
    <cellStyle name="SvsHdrFinTitle" xfId="10" xr:uid="{00000000-0005-0000-0000-000025000000}"/>
    <cellStyle name="SvsHdrFinUom" xfId="26" xr:uid="{00000000-0005-0000-0000-000026000000}"/>
    <cellStyle name="SvsHdrLeaf" xfId="6" xr:uid="{00000000-0005-0000-0000-000027000000}"/>
    <cellStyle name="SvsHdrLeafDesc" xfId="20" xr:uid="{00000000-0005-0000-0000-000028000000}"/>
    <cellStyle name="SvsHdrLeafName" xfId="19" xr:uid="{00000000-0005-0000-0000-000029000000}"/>
    <cellStyle name="SvsHdrLeafNr" xfId="18" xr:uid="{00000000-0005-0000-0000-00002A000000}"/>
    <cellStyle name="SvsHdrLevelName1" xfId="4" xr:uid="{00000000-0005-0000-0000-00002B000000}"/>
    <cellStyle name="SvsHdrLevelName2" xfId="5" xr:uid="{00000000-0005-0000-0000-00002C000000}"/>
    <cellStyle name="SvsHdrPeriod" xfId="7" xr:uid="{00000000-0005-0000-0000-00002D000000}"/>
    <cellStyle name="SvsHdrPeriodDates" xfId="21" xr:uid="{00000000-0005-0000-0000-00002E000000}"/>
    <cellStyle name="SvsHdrRespDoer" xfId="17" xr:uid="{00000000-0005-0000-0000-00002F000000}"/>
    <cellStyle name="SvsHdrRespHdr" xfId="12" xr:uid="{00000000-0005-0000-0000-000030000000}"/>
    <cellStyle name="SvsHdrRespOwner" xfId="16" xr:uid="{00000000-0005-0000-0000-000031000000}"/>
    <cellStyle name="SvsHdrRespOwnerIns" xfId="28" xr:uid="{00000000-0005-0000-0000-000032000000}"/>
    <cellStyle name="SvsHeader" xfId="3"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4"/>
  <sheetViews>
    <sheetView tabSelected="1" zoomScale="120" zoomScaleNormal="120" workbookViewId="0">
      <pane xSplit="2" topLeftCell="F1" activePane="topRight" state="frozen"/>
      <selection pane="topRight" activeCell="N13" sqref="N13:R13"/>
    </sheetView>
  </sheetViews>
  <sheetFormatPr defaultColWidth="9.08984375" defaultRowHeight="12" customHeight="1" x14ac:dyDescent="0.35"/>
  <cols>
    <col min="1" max="2" width="6.6328125" style="1" customWidth="1"/>
    <col min="3" max="3" width="11.453125" style="1" customWidth="1"/>
    <col min="4" max="4" width="26.6328125" style="1" customWidth="1"/>
    <col min="5" max="5" width="28.453125" style="1" customWidth="1"/>
    <col min="6" max="6" width="9.54296875" style="1" customWidth="1"/>
    <col min="7" max="7" width="5.6328125" style="1" customWidth="1"/>
    <col min="8" max="9" width="11.453125" style="1" customWidth="1"/>
    <col min="10" max="10" width="11.453125" style="1" bestFit="1" customWidth="1"/>
    <col min="11" max="12" width="11.08984375" style="1" bestFit="1" customWidth="1"/>
    <col min="13" max="13" width="11.453125" style="1" bestFit="1" customWidth="1"/>
    <col min="14" max="14" width="17.08984375" style="1" customWidth="1"/>
    <col min="15" max="15" width="5.6328125" style="1" customWidth="1"/>
    <col min="16" max="18" width="7.54296875" style="1" customWidth="1"/>
    <col min="19" max="19" width="17.08984375" style="1" customWidth="1"/>
    <col min="20" max="20" width="13.36328125" style="1" customWidth="1"/>
    <col min="21" max="16384" width="9.08984375" style="1"/>
  </cols>
  <sheetData>
    <row r="1" spans="1:20" ht="41" customHeight="1" x14ac:dyDescent="0.35">
      <c r="C1" s="127" t="s">
        <v>246</v>
      </c>
      <c r="D1" s="127"/>
      <c r="E1" s="127"/>
      <c r="F1" s="127"/>
      <c r="G1" s="127"/>
      <c r="H1" s="127"/>
      <c r="I1" s="127"/>
      <c r="J1" s="127"/>
      <c r="K1" s="127"/>
      <c r="L1" s="127"/>
      <c r="M1" s="127"/>
      <c r="N1" s="127"/>
      <c r="O1" s="127"/>
      <c r="P1" s="127"/>
      <c r="Q1" s="127"/>
      <c r="R1" s="127"/>
      <c r="S1" s="127"/>
      <c r="T1" s="127"/>
    </row>
    <row r="2" spans="1:20" ht="48" customHeight="1" x14ac:dyDescent="0.35">
      <c r="A2" s="2"/>
      <c r="B2" s="2"/>
      <c r="C2" s="127"/>
      <c r="D2" s="127"/>
      <c r="E2" s="127"/>
      <c r="F2" s="127"/>
      <c r="G2" s="127"/>
      <c r="H2" s="127"/>
      <c r="I2" s="127"/>
      <c r="J2" s="127"/>
      <c r="K2" s="127"/>
      <c r="L2" s="127"/>
      <c r="M2" s="127"/>
      <c r="N2" s="127"/>
      <c r="O2" s="127"/>
      <c r="P2" s="127"/>
      <c r="Q2" s="127"/>
      <c r="R2" s="127"/>
      <c r="S2" s="127"/>
      <c r="T2" s="127"/>
    </row>
    <row r="3" spans="1:20" ht="12.75" customHeight="1" thickBot="1" x14ac:dyDescent="0.4"/>
    <row r="4" spans="1:20" ht="20.25" customHeight="1" thickBot="1" x14ac:dyDescent="0.4">
      <c r="A4" s="88" t="s">
        <v>0</v>
      </c>
      <c r="B4" s="89" t="s">
        <v>1</v>
      </c>
      <c r="C4" s="90" t="s">
        <v>2</v>
      </c>
      <c r="D4" s="90"/>
      <c r="E4" s="90"/>
      <c r="F4" s="91" t="s">
        <v>3</v>
      </c>
      <c r="G4" s="93" t="s">
        <v>4</v>
      </c>
      <c r="H4" s="93" t="s">
        <v>5</v>
      </c>
      <c r="I4" s="96" t="s">
        <v>206</v>
      </c>
      <c r="J4" s="99" t="s">
        <v>208</v>
      </c>
      <c r="K4" s="100"/>
      <c r="L4" s="100"/>
      <c r="M4" s="101"/>
      <c r="N4" s="117" t="s">
        <v>6</v>
      </c>
      <c r="O4" s="118"/>
      <c r="P4" s="118"/>
      <c r="Q4" s="118"/>
      <c r="R4" s="118"/>
      <c r="S4" s="144" t="s">
        <v>7</v>
      </c>
      <c r="T4" s="145"/>
    </row>
    <row r="5" spans="1:20" ht="30" customHeight="1" thickBot="1" x14ac:dyDescent="0.4">
      <c r="A5" s="88"/>
      <c r="B5" s="89"/>
      <c r="C5" s="90"/>
      <c r="D5" s="90"/>
      <c r="E5" s="90"/>
      <c r="F5" s="92"/>
      <c r="G5" s="94"/>
      <c r="H5" s="94"/>
      <c r="I5" s="97"/>
      <c r="J5" s="102"/>
      <c r="K5" s="103"/>
      <c r="L5" s="103"/>
      <c r="M5" s="104"/>
      <c r="N5" s="121" t="s">
        <v>8</v>
      </c>
      <c r="O5" s="124" t="s">
        <v>9</v>
      </c>
      <c r="P5" s="49">
        <v>2023</v>
      </c>
      <c r="Q5" s="49">
        <v>2024</v>
      </c>
      <c r="R5" s="52">
        <v>2025</v>
      </c>
      <c r="S5" s="133" t="s">
        <v>10</v>
      </c>
      <c r="T5" s="135" t="s">
        <v>11</v>
      </c>
    </row>
    <row r="6" spans="1:20" ht="14.25" customHeight="1" thickBot="1" x14ac:dyDescent="0.4">
      <c r="A6" s="88"/>
      <c r="B6" s="89"/>
      <c r="C6" s="128" t="s">
        <v>12</v>
      </c>
      <c r="D6" s="129" t="s">
        <v>13</v>
      </c>
      <c r="E6" s="130" t="s">
        <v>14</v>
      </c>
      <c r="F6" s="131"/>
      <c r="G6" s="94"/>
      <c r="H6" s="94"/>
      <c r="I6" s="98"/>
      <c r="J6" s="8" t="s">
        <v>175</v>
      </c>
      <c r="K6" s="8" t="s">
        <v>192</v>
      </c>
      <c r="L6" s="8" t="s">
        <v>207</v>
      </c>
      <c r="M6" s="9" t="s">
        <v>15</v>
      </c>
      <c r="N6" s="122"/>
      <c r="O6" s="125"/>
      <c r="P6" s="50"/>
      <c r="Q6" s="50"/>
      <c r="R6" s="53"/>
      <c r="S6" s="134"/>
      <c r="T6" s="136"/>
    </row>
    <row r="7" spans="1:20" ht="21.75" customHeight="1" x14ac:dyDescent="0.35">
      <c r="A7" s="88"/>
      <c r="B7" s="89"/>
      <c r="C7" s="128"/>
      <c r="D7" s="129"/>
      <c r="E7" s="130"/>
      <c r="F7" s="132"/>
      <c r="G7" s="95"/>
      <c r="H7" s="95"/>
      <c r="I7" s="10" t="s">
        <v>16</v>
      </c>
      <c r="J7" s="10" t="s">
        <v>16</v>
      </c>
      <c r="K7" s="10" t="s">
        <v>16</v>
      </c>
      <c r="L7" s="10" t="s">
        <v>16</v>
      </c>
      <c r="M7" s="10" t="s">
        <v>16</v>
      </c>
      <c r="N7" s="123"/>
      <c r="O7" s="126"/>
      <c r="P7" s="51"/>
      <c r="Q7" s="51"/>
      <c r="R7" s="54"/>
      <c r="S7" s="11" t="s">
        <v>17</v>
      </c>
      <c r="T7" s="137"/>
    </row>
    <row r="8" spans="1:20" ht="10" customHeight="1" x14ac:dyDescent="0.35">
      <c r="A8" s="3">
        <v>1</v>
      </c>
      <c r="B8" s="4">
        <v>2</v>
      </c>
      <c r="C8" s="4">
        <v>3</v>
      </c>
      <c r="D8" s="4">
        <v>4</v>
      </c>
      <c r="E8" s="4">
        <v>5</v>
      </c>
      <c r="F8" s="4">
        <v>6</v>
      </c>
      <c r="G8" s="4">
        <v>7</v>
      </c>
      <c r="H8" s="4">
        <v>8</v>
      </c>
      <c r="I8" s="4">
        <v>9</v>
      </c>
      <c r="J8" s="4">
        <v>10</v>
      </c>
      <c r="K8" s="4">
        <v>11</v>
      </c>
      <c r="L8" s="4">
        <v>12</v>
      </c>
      <c r="M8" s="4">
        <v>13</v>
      </c>
      <c r="N8" s="3">
        <v>14</v>
      </c>
      <c r="O8" s="4">
        <v>15</v>
      </c>
      <c r="P8" s="4">
        <v>16</v>
      </c>
      <c r="Q8" s="4">
        <v>17</v>
      </c>
      <c r="R8" s="4">
        <v>18</v>
      </c>
      <c r="S8" s="3">
        <v>19</v>
      </c>
      <c r="T8" s="5">
        <v>20</v>
      </c>
    </row>
    <row r="9" spans="1:20" ht="120.5" customHeight="1" x14ac:dyDescent="0.35">
      <c r="A9" s="70" t="s">
        <v>18</v>
      </c>
      <c r="B9" s="86" t="s">
        <v>19</v>
      </c>
      <c r="C9" s="15" t="s">
        <v>20</v>
      </c>
      <c r="D9" s="18" t="s">
        <v>21</v>
      </c>
      <c r="E9" s="18" t="s">
        <v>227</v>
      </c>
      <c r="F9" s="20" t="s">
        <v>193</v>
      </c>
      <c r="G9" s="15" t="s">
        <v>22</v>
      </c>
      <c r="H9" s="15" t="s">
        <v>35</v>
      </c>
      <c r="I9" s="21">
        <v>6120.88</v>
      </c>
      <c r="J9" s="21">
        <v>3994.5</v>
      </c>
      <c r="K9" s="21">
        <v>3994.5</v>
      </c>
      <c r="L9" s="21">
        <v>3994.5</v>
      </c>
      <c r="M9" s="21">
        <f>L9+K9+J9</f>
        <v>11983.5</v>
      </c>
      <c r="N9" s="26" t="s">
        <v>128</v>
      </c>
      <c r="O9" s="15" t="s">
        <v>24</v>
      </c>
      <c r="P9" s="39">
        <v>4.0999999999999996</v>
      </c>
      <c r="Q9" s="39">
        <v>3.8</v>
      </c>
      <c r="R9" s="39">
        <v>3.5</v>
      </c>
      <c r="S9" s="23" t="s">
        <v>23</v>
      </c>
      <c r="T9" s="32" t="s">
        <v>25</v>
      </c>
    </row>
    <row r="10" spans="1:20" ht="60.75" customHeight="1" x14ac:dyDescent="0.35">
      <c r="A10" s="70"/>
      <c r="B10" s="86"/>
      <c r="C10" s="15" t="s">
        <v>26</v>
      </c>
      <c r="D10" s="18" t="s">
        <v>27</v>
      </c>
      <c r="E10" s="18" t="s">
        <v>120</v>
      </c>
      <c r="F10" s="20" t="s">
        <v>193</v>
      </c>
      <c r="G10" s="15" t="s">
        <v>28</v>
      </c>
      <c r="H10" s="15" t="s">
        <v>35</v>
      </c>
      <c r="I10" s="21">
        <v>565.6</v>
      </c>
      <c r="J10" s="21">
        <v>615.6</v>
      </c>
      <c r="K10" s="21">
        <v>615.6</v>
      </c>
      <c r="L10" s="21">
        <v>615.6</v>
      </c>
      <c r="M10" s="21">
        <f t="shared" ref="M10" si="0">L10+K10+J10</f>
        <v>1846.8000000000002</v>
      </c>
      <c r="N10" s="26" t="s">
        <v>29</v>
      </c>
      <c r="O10" s="15" t="s">
        <v>43</v>
      </c>
      <c r="P10" s="12">
        <v>1282</v>
      </c>
      <c r="Q10" s="12">
        <v>1230</v>
      </c>
      <c r="R10" s="12">
        <v>1200</v>
      </c>
      <c r="S10" s="23" t="s">
        <v>23</v>
      </c>
      <c r="T10" s="23" t="s">
        <v>23</v>
      </c>
    </row>
    <row r="11" spans="1:20" ht="90.75" customHeight="1" x14ac:dyDescent="0.35">
      <c r="A11" s="70"/>
      <c r="B11" s="86"/>
      <c r="C11" s="15" t="s">
        <v>31</v>
      </c>
      <c r="D11" s="18" t="s">
        <v>32</v>
      </c>
      <c r="E11" s="18" t="s">
        <v>145</v>
      </c>
      <c r="F11" s="20" t="s">
        <v>193</v>
      </c>
      <c r="G11" s="15" t="s">
        <v>22</v>
      </c>
      <c r="H11" s="15" t="s">
        <v>35</v>
      </c>
      <c r="I11" s="21">
        <v>870</v>
      </c>
      <c r="J11" s="21">
        <v>2300</v>
      </c>
      <c r="K11" s="21">
        <v>2300</v>
      </c>
      <c r="L11" s="21">
        <v>2300</v>
      </c>
      <c r="M11" s="21">
        <f t="shared" ref="M11" si="1">L11+K11+J11</f>
        <v>6900</v>
      </c>
      <c r="N11" s="26" t="s">
        <v>146</v>
      </c>
      <c r="O11" s="15" t="s">
        <v>24</v>
      </c>
      <c r="P11" s="13">
        <v>6.5</v>
      </c>
      <c r="Q11" s="13">
        <v>6</v>
      </c>
      <c r="R11" s="13">
        <v>5.5</v>
      </c>
      <c r="S11" s="23" t="s">
        <v>23</v>
      </c>
      <c r="T11" s="23" t="s">
        <v>23</v>
      </c>
    </row>
    <row r="12" spans="1:20" ht="125.25" customHeight="1" x14ac:dyDescent="0.35">
      <c r="A12" s="70"/>
      <c r="B12" s="86"/>
      <c r="C12" s="15" t="s">
        <v>33</v>
      </c>
      <c r="D12" s="18" t="s">
        <v>178</v>
      </c>
      <c r="E12" s="19" t="s">
        <v>180</v>
      </c>
      <c r="F12" s="20" t="s">
        <v>193</v>
      </c>
      <c r="G12" s="15" t="s">
        <v>28</v>
      </c>
      <c r="H12" s="15" t="s">
        <v>35</v>
      </c>
      <c r="I12" s="12">
        <v>223.2</v>
      </c>
      <c r="J12" s="12">
        <v>249.6</v>
      </c>
      <c r="K12" s="12">
        <v>249.6</v>
      </c>
      <c r="L12" s="21">
        <v>249.6</v>
      </c>
      <c r="M12" s="21">
        <f t="shared" ref="M12" si="2">L12+K12+J12</f>
        <v>748.8</v>
      </c>
      <c r="N12" s="26" t="s">
        <v>181</v>
      </c>
      <c r="O12" s="15" t="s">
        <v>43</v>
      </c>
      <c r="P12" s="12">
        <v>2100</v>
      </c>
      <c r="Q12" s="12">
        <v>2100</v>
      </c>
      <c r="R12" s="12">
        <v>2100</v>
      </c>
      <c r="S12" s="23" t="s">
        <v>23</v>
      </c>
      <c r="T12" s="23" t="s">
        <v>23</v>
      </c>
    </row>
    <row r="13" spans="1:20" ht="30.75" customHeight="1" x14ac:dyDescent="0.35">
      <c r="A13" s="70"/>
      <c r="B13" s="86"/>
      <c r="C13" s="15" t="s">
        <v>34</v>
      </c>
      <c r="D13" s="18" t="s">
        <v>244</v>
      </c>
      <c r="E13" s="22" t="s">
        <v>245</v>
      </c>
      <c r="F13" s="20" t="s">
        <v>193</v>
      </c>
      <c r="G13" s="15" t="s">
        <v>22</v>
      </c>
      <c r="H13" s="15" t="s">
        <v>35</v>
      </c>
      <c r="I13" s="21">
        <v>60</v>
      </c>
      <c r="J13" s="21">
        <v>60</v>
      </c>
      <c r="K13" s="21">
        <v>60</v>
      </c>
      <c r="L13" s="21">
        <v>60</v>
      </c>
      <c r="M13" s="21">
        <f t="shared" ref="M13" si="3">L13+K13+J13</f>
        <v>180</v>
      </c>
      <c r="N13" s="148" t="s">
        <v>36</v>
      </c>
      <c r="O13" s="149" t="s">
        <v>36</v>
      </c>
      <c r="P13" s="150" t="s">
        <v>36</v>
      </c>
      <c r="Q13" s="150" t="s">
        <v>36</v>
      </c>
      <c r="R13" s="150" t="s">
        <v>36</v>
      </c>
      <c r="S13" s="31" t="s">
        <v>35</v>
      </c>
      <c r="T13" s="31" t="s">
        <v>35</v>
      </c>
    </row>
    <row r="14" spans="1:20" ht="106.5" customHeight="1" x14ac:dyDescent="0.35">
      <c r="A14" s="70"/>
      <c r="B14" s="86"/>
      <c r="C14" s="15" t="s">
        <v>37</v>
      </c>
      <c r="D14" s="18" t="s">
        <v>228</v>
      </c>
      <c r="E14" s="18" t="s">
        <v>234</v>
      </c>
      <c r="F14" s="20" t="s">
        <v>210</v>
      </c>
      <c r="G14" s="15" t="s">
        <v>38</v>
      </c>
      <c r="H14" s="15" t="s">
        <v>35</v>
      </c>
      <c r="I14" s="21">
        <v>213.35</v>
      </c>
      <c r="J14" s="21">
        <v>130.19999999999999</v>
      </c>
      <c r="K14" s="21">
        <v>130.19999999999999</v>
      </c>
      <c r="L14" s="21">
        <v>130.19999999999999</v>
      </c>
      <c r="M14" s="21">
        <f t="shared" ref="M14" si="4">L14+K14+J14</f>
        <v>390.59999999999997</v>
      </c>
      <c r="N14" s="26" t="s">
        <v>39</v>
      </c>
      <c r="O14" s="15" t="s">
        <v>43</v>
      </c>
      <c r="P14" s="12">
        <v>115</v>
      </c>
      <c r="Q14" s="12">
        <v>120</v>
      </c>
      <c r="R14" s="12">
        <v>120</v>
      </c>
      <c r="S14" s="23" t="s">
        <v>231</v>
      </c>
      <c r="T14" s="23" t="s">
        <v>232</v>
      </c>
    </row>
    <row r="15" spans="1:20" ht="39" customHeight="1" x14ac:dyDescent="0.35">
      <c r="A15" s="70"/>
      <c r="B15" s="86"/>
      <c r="C15" s="15" t="s">
        <v>177</v>
      </c>
      <c r="D15" s="22" t="s">
        <v>182</v>
      </c>
      <c r="E15" s="22" t="s">
        <v>183</v>
      </c>
      <c r="F15" s="20" t="s">
        <v>210</v>
      </c>
      <c r="G15" s="15" t="s">
        <v>28</v>
      </c>
      <c r="H15" s="15" t="s">
        <v>35</v>
      </c>
      <c r="I15" s="21">
        <v>1118.8</v>
      </c>
      <c r="J15" s="21">
        <v>1347</v>
      </c>
      <c r="K15" s="21">
        <v>1347</v>
      </c>
      <c r="L15" s="21">
        <v>1347</v>
      </c>
      <c r="M15" s="21">
        <f t="shared" ref="M15" si="5">L15+K15+J15</f>
        <v>4041</v>
      </c>
      <c r="N15" s="24" t="s">
        <v>185</v>
      </c>
      <c r="O15" s="24" t="s">
        <v>43</v>
      </c>
      <c r="P15" s="12">
        <v>3183</v>
      </c>
      <c r="Q15" s="12">
        <v>3183</v>
      </c>
      <c r="R15" s="12">
        <v>3183</v>
      </c>
      <c r="S15" s="29" t="s">
        <v>179</v>
      </c>
      <c r="T15" s="29" t="s">
        <v>179</v>
      </c>
    </row>
    <row r="16" spans="1:20" ht="149" customHeight="1" x14ac:dyDescent="0.35">
      <c r="A16" s="70"/>
      <c r="B16" s="86"/>
      <c r="C16" s="15" t="s">
        <v>40</v>
      </c>
      <c r="D16" s="18" t="s">
        <v>41</v>
      </c>
      <c r="E16" s="18" t="s">
        <v>235</v>
      </c>
      <c r="F16" s="20" t="s">
        <v>193</v>
      </c>
      <c r="G16" s="15" t="s">
        <v>28</v>
      </c>
      <c r="H16" s="15" t="s">
        <v>35</v>
      </c>
      <c r="I16" s="21">
        <f>21955.5+3.9+248.8</f>
        <v>22208.2</v>
      </c>
      <c r="J16" s="21">
        <v>26069.599999999999</v>
      </c>
      <c r="K16" s="21">
        <v>26069.599999999999</v>
      </c>
      <c r="L16" s="21">
        <v>26069.599999999999</v>
      </c>
      <c r="M16" s="21">
        <f t="shared" ref="M16" si="6">L16+K16+J16</f>
        <v>78208.799999999988</v>
      </c>
      <c r="N16" s="26" t="s">
        <v>236</v>
      </c>
      <c r="O16" s="15" t="s">
        <v>43</v>
      </c>
      <c r="P16" s="39">
        <v>24100</v>
      </c>
      <c r="Q16" s="39">
        <v>24200</v>
      </c>
      <c r="R16" s="39">
        <v>24300</v>
      </c>
      <c r="S16" s="29" t="s">
        <v>23</v>
      </c>
      <c r="T16" s="29" t="s">
        <v>23</v>
      </c>
    </row>
    <row r="17" spans="1:20" ht="54.5" customHeight="1" x14ac:dyDescent="0.35">
      <c r="A17" s="70"/>
      <c r="B17" s="86"/>
      <c r="C17" s="15" t="s">
        <v>42</v>
      </c>
      <c r="D17" s="24" t="s">
        <v>129</v>
      </c>
      <c r="E17" s="18" t="s">
        <v>130</v>
      </c>
      <c r="F17" s="20" t="s">
        <v>193</v>
      </c>
      <c r="G17" s="15" t="s">
        <v>28</v>
      </c>
      <c r="H17" s="15" t="s">
        <v>35</v>
      </c>
      <c r="I17" s="21">
        <f>6748.5</f>
        <v>6748.5</v>
      </c>
      <c r="J17" s="21">
        <v>7907.8</v>
      </c>
      <c r="K17" s="21">
        <v>7907.8</v>
      </c>
      <c r="L17" s="21">
        <v>7907.8</v>
      </c>
      <c r="M17" s="21">
        <f t="shared" ref="M17" si="7">L17+K17+J17</f>
        <v>23723.4</v>
      </c>
      <c r="N17" s="24" t="s">
        <v>131</v>
      </c>
      <c r="O17" s="15" t="s">
        <v>43</v>
      </c>
      <c r="P17" s="39">
        <v>3020</v>
      </c>
      <c r="Q17" s="39">
        <v>3025</v>
      </c>
      <c r="R17" s="39">
        <v>3030</v>
      </c>
      <c r="S17" s="23" t="s">
        <v>23</v>
      </c>
      <c r="T17" s="23" t="s">
        <v>23</v>
      </c>
    </row>
    <row r="18" spans="1:20" ht="33" customHeight="1" x14ac:dyDescent="0.35">
      <c r="A18" s="70"/>
      <c r="B18" s="86"/>
      <c r="C18" s="15" t="s">
        <v>44</v>
      </c>
      <c r="D18" s="22" t="s">
        <v>45</v>
      </c>
      <c r="E18" s="22" t="s">
        <v>46</v>
      </c>
      <c r="F18" s="20" t="s">
        <v>210</v>
      </c>
      <c r="G18" s="15" t="s">
        <v>22</v>
      </c>
      <c r="H18" s="15" t="s">
        <v>35</v>
      </c>
      <c r="I18" s="30">
        <v>450</v>
      </c>
      <c r="J18" s="30">
        <v>650</v>
      </c>
      <c r="K18" s="30">
        <v>750</v>
      </c>
      <c r="L18" s="30">
        <v>800</v>
      </c>
      <c r="M18" s="21">
        <f t="shared" ref="M18" si="8">L18+K18+J18</f>
        <v>2200</v>
      </c>
      <c r="N18" s="24" t="s">
        <v>48</v>
      </c>
      <c r="O18" s="15" t="s">
        <v>43</v>
      </c>
      <c r="P18" s="12">
        <v>750000</v>
      </c>
      <c r="Q18" s="12">
        <v>775000</v>
      </c>
      <c r="R18" s="12">
        <v>800000</v>
      </c>
      <c r="S18" s="29" t="s">
        <v>47</v>
      </c>
      <c r="T18" s="32" t="s">
        <v>49</v>
      </c>
    </row>
    <row r="19" spans="1:20" ht="45" customHeight="1" x14ac:dyDescent="0.35">
      <c r="A19" s="70"/>
      <c r="B19" s="86"/>
      <c r="C19" s="17" t="s">
        <v>50</v>
      </c>
      <c r="D19" s="22" t="s">
        <v>51</v>
      </c>
      <c r="E19" s="22" t="s">
        <v>52</v>
      </c>
      <c r="F19" s="20" t="s">
        <v>210</v>
      </c>
      <c r="G19" s="17" t="s">
        <v>28</v>
      </c>
      <c r="H19" s="17" t="s">
        <v>35</v>
      </c>
      <c r="I19" s="35">
        <v>20.3</v>
      </c>
      <c r="J19" s="35">
        <v>22</v>
      </c>
      <c r="K19" s="35">
        <v>22</v>
      </c>
      <c r="L19" s="35">
        <v>22</v>
      </c>
      <c r="M19" s="21">
        <f t="shared" ref="M19" si="9">L19+K19+J19</f>
        <v>66</v>
      </c>
      <c r="N19" s="24" t="s">
        <v>136</v>
      </c>
      <c r="O19" s="15" t="s">
        <v>43</v>
      </c>
      <c r="P19" s="12">
        <v>40</v>
      </c>
      <c r="Q19" s="12">
        <v>40</v>
      </c>
      <c r="R19" s="14">
        <v>40</v>
      </c>
      <c r="S19" s="29" t="s">
        <v>47</v>
      </c>
      <c r="T19" s="33" t="s">
        <v>47</v>
      </c>
    </row>
    <row r="20" spans="1:20" ht="60" customHeight="1" x14ac:dyDescent="0.35">
      <c r="A20" s="70"/>
      <c r="B20" s="86"/>
      <c r="C20" s="17" t="s">
        <v>53</v>
      </c>
      <c r="D20" s="22" t="s">
        <v>195</v>
      </c>
      <c r="E20" s="22" t="s">
        <v>188</v>
      </c>
      <c r="F20" s="20" t="s">
        <v>205</v>
      </c>
      <c r="G20" s="17" t="s">
        <v>54</v>
      </c>
      <c r="H20" s="17" t="s">
        <v>35</v>
      </c>
      <c r="I20" s="16">
        <v>258.60000000000002</v>
      </c>
      <c r="J20" s="41">
        <v>500</v>
      </c>
      <c r="K20" s="35">
        <v>0</v>
      </c>
      <c r="L20" s="35">
        <v>0</v>
      </c>
      <c r="M20" s="21">
        <f t="shared" ref="M20" si="10">L20+K20+J20</f>
        <v>500</v>
      </c>
      <c r="N20" s="24" t="s">
        <v>55</v>
      </c>
      <c r="O20" s="17" t="s">
        <v>30</v>
      </c>
      <c r="P20" s="12">
        <v>50</v>
      </c>
      <c r="Q20" s="12">
        <v>0</v>
      </c>
      <c r="R20" s="12">
        <v>0</v>
      </c>
      <c r="S20" s="29" t="s">
        <v>47</v>
      </c>
      <c r="T20" s="33" t="s">
        <v>115</v>
      </c>
    </row>
    <row r="21" spans="1:20" ht="87" customHeight="1" x14ac:dyDescent="0.35">
      <c r="A21" s="70"/>
      <c r="B21" s="86"/>
      <c r="C21" s="15" t="s">
        <v>57</v>
      </c>
      <c r="D21" s="18" t="s">
        <v>58</v>
      </c>
      <c r="E21" s="18" t="s">
        <v>59</v>
      </c>
      <c r="F21" s="20" t="s">
        <v>193</v>
      </c>
      <c r="G21" s="15" t="s">
        <v>28</v>
      </c>
      <c r="H21" s="17" t="s">
        <v>35</v>
      </c>
      <c r="I21" s="21">
        <v>3</v>
      </c>
      <c r="J21" s="21">
        <v>12.2</v>
      </c>
      <c r="K21" s="21">
        <v>12.2</v>
      </c>
      <c r="L21" s="21">
        <v>12.2</v>
      </c>
      <c r="M21" s="21">
        <f t="shared" ref="M21" si="11">L21+K21+J21</f>
        <v>36.599999999999994</v>
      </c>
      <c r="N21" s="26" t="s">
        <v>147</v>
      </c>
      <c r="O21" s="15" t="s">
        <v>43</v>
      </c>
      <c r="P21" s="13">
        <v>9</v>
      </c>
      <c r="Q21" s="13">
        <v>9</v>
      </c>
      <c r="R21" s="13">
        <v>9</v>
      </c>
      <c r="S21" s="23" t="s">
        <v>23</v>
      </c>
      <c r="T21" s="23" t="s">
        <v>23</v>
      </c>
    </row>
    <row r="22" spans="1:20" ht="192" customHeight="1" x14ac:dyDescent="0.35">
      <c r="A22" s="70"/>
      <c r="B22" s="86"/>
      <c r="C22" s="17" t="s">
        <v>60</v>
      </c>
      <c r="D22" s="22" t="s">
        <v>199</v>
      </c>
      <c r="E22" s="22" t="s">
        <v>233</v>
      </c>
      <c r="F22" s="20" t="s">
        <v>197</v>
      </c>
      <c r="G22" s="17" t="s">
        <v>22</v>
      </c>
      <c r="H22" s="17" t="s">
        <v>35</v>
      </c>
      <c r="I22" s="16">
        <v>0</v>
      </c>
      <c r="J22" s="16">
        <v>25</v>
      </c>
      <c r="K22" s="16">
        <v>0</v>
      </c>
      <c r="L22" s="16">
        <v>0</v>
      </c>
      <c r="M22" s="21">
        <f t="shared" ref="M22" si="12">L22+K22+J22</f>
        <v>25</v>
      </c>
      <c r="N22" s="24" t="s">
        <v>61</v>
      </c>
      <c r="O22" s="17" t="s">
        <v>30</v>
      </c>
      <c r="P22" s="12">
        <v>0</v>
      </c>
      <c r="Q22" s="12">
        <v>0</v>
      </c>
      <c r="R22" s="12">
        <v>0</v>
      </c>
      <c r="S22" s="29" t="s">
        <v>47</v>
      </c>
      <c r="T22" s="29" t="s">
        <v>198</v>
      </c>
    </row>
    <row r="23" spans="1:20" ht="68.25" customHeight="1" x14ac:dyDescent="0.35">
      <c r="A23" s="70"/>
      <c r="B23" s="86"/>
      <c r="C23" s="17" t="s">
        <v>105</v>
      </c>
      <c r="D23" s="22" t="s">
        <v>122</v>
      </c>
      <c r="E23" s="22" t="s">
        <v>121</v>
      </c>
      <c r="F23" s="20" t="s">
        <v>193</v>
      </c>
      <c r="G23" s="17" t="s">
        <v>22</v>
      </c>
      <c r="H23" s="17" t="s">
        <v>35</v>
      </c>
      <c r="I23" s="17">
        <v>246.6</v>
      </c>
      <c r="J23" s="16">
        <v>300</v>
      </c>
      <c r="K23" s="16">
        <v>300</v>
      </c>
      <c r="L23" s="16">
        <v>300</v>
      </c>
      <c r="M23" s="21">
        <f t="shared" ref="M23" si="13">L23+K23+J23</f>
        <v>900</v>
      </c>
      <c r="N23" s="24" t="s">
        <v>109</v>
      </c>
      <c r="O23" s="17" t="s">
        <v>30</v>
      </c>
      <c r="P23" s="12">
        <v>30</v>
      </c>
      <c r="Q23" s="12">
        <v>30</v>
      </c>
      <c r="R23" s="12">
        <v>30</v>
      </c>
      <c r="S23" s="29" t="s">
        <v>104</v>
      </c>
      <c r="T23" s="29" t="s">
        <v>104</v>
      </c>
    </row>
    <row r="24" spans="1:20" ht="55" customHeight="1" x14ac:dyDescent="0.35">
      <c r="A24" s="70"/>
      <c r="B24" s="86"/>
      <c r="C24" s="15" t="s">
        <v>124</v>
      </c>
      <c r="D24" s="18" t="s">
        <v>125</v>
      </c>
      <c r="E24" s="18" t="s">
        <v>196</v>
      </c>
      <c r="F24" s="20" t="s">
        <v>210</v>
      </c>
      <c r="G24" s="15" t="s">
        <v>22</v>
      </c>
      <c r="H24" s="15" t="s">
        <v>35</v>
      </c>
      <c r="I24" s="21">
        <v>45</v>
      </c>
      <c r="J24" s="21">
        <v>35</v>
      </c>
      <c r="K24" s="21">
        <v>40</v>
      </c>
      <c r="L24" s="21">
        <v>40</v>
      </c>
      <c r="M24" s="21">
        <f t="shared" ref="M24" si="14">L24+K24+J24</f>
        <v>115</v>
      </c>
      <c r="N24" s="26" t="s">
        <v>173</v>
      </c>
      <c r="O24" s="15" t="s">
        <v>127</v>
      </c>
      <c r="P24" s="12">
        <v>75</v>
      </c>
      <c r="Q24" s="12">
        <v>75</v>
      </c>
      <c r="R24" s="12">
        <v>75</v>
      </c>
      <c r="S24" s="23" t="s">
        <v>35</v>
      </c>
      <c r="T24" s="23" t="s">
        <v>126</v>
      </c>
    </row>
    <row r="25" spans="1:20" ht="82.5" customHeight="1" x14ac:dyDescent="0.35">
      <c r="A25" s="70"/>
      <c r="B25" s="86"/>
      <c r="C25" s="17" t="s">
        <v>123</v>
      </c>
      <c r="D25" s="18" t="s">
        <v>237</v>
      </c>
      <c r="E25" s="18" t="s">
        <v>184</v>
      </c>
      <c r="F25" s="20" t="s">
        <v>193</v>
      </c>
      <c r="G25" s="15" t="s">
        <v>22</v>
      </c>
      <c r="H25" s="15" t="s">
        <v>35</v>
      </c>
      <c r="I25" s="25">
        <v>10</v>
      </c>
      <c r="J25" s="21">
        <v>10</v>
      </c>
      <c r="K25" s="21">
        <v>10</v>
      </c>
      <c r="L25" s="21">
        <v>10</v>
      </c>
      <c r="M25" s="21">
        <f t="shared" ref="M25" si="15">L25+K25+J25</f>
        <v>30</v>
      </c>
      <c r="N25" s="26" t="s">
        <v>110</v>
      </c>
      <c r="O25" s="15" t="s">
        <v>30</v>
      </c>
      <c r="P25" s="12">
        <v>13</v>
      </c>
      <c r="Q25" s="12">
        <v>13</v>
      </c>
      <c r="R25" s="12">
        <v>13</v>
      </c>
      <c r="S25" s="17" t="s">
        <v>132</v>
      </c>
      <c r="T25" s="17" t="s">
        <v>132</v>
      </c>
    </row>
    <row r="26" spans="1:20" ht="37.5" customHeight="1" x14ac:dyDescent="0.35">
      <c r="A26" s="70"/>
      <c r="B26" s="86"/>
      <c r="C26" s="17" t="s">
        <v>148</v>
      </c>
      <c r="D26" s="18" t="s">
        <v>149</v>
      </c>
      <c r="E26" s="18" t="s">
        <v>150</v>
      </c>
      <c r="F26" s="20" t="s">
        <v>193</v>
      </c>
      <c r="G26" s="15" t="s">
        <v>22</v>
      </c>
      <c r="H26" s="15" t="s">
        <v>35</v>
      </c>
      <c r="I26" s="21">
        <v>15</v>
      </c>
      <c r="J26" s="21">
        <v>7</v>
      </c>
      <c r="K26" s="21">
        <v>7</v>
      </c>
      <c r="L26" s="21">
        <v>7</v>
      </c>
      <c r="M26" s="21">
        <f t="shared" ref="M26" si="16">L26+K26+J26</f>
        <v>21</v>
      </c>
      <c r="N26" s="26" t="s">
        <v>147</v>
      </c>
      <c r="O26" s="15" t="s">
        <v>43</v>
      </c>
      <c r="P26" s="12">
        <v>12</v>
      </c>
      <c r="Q26" s="12">
        <v>14</v>
      </c>
      <c r="R26" s="12">
        <v>16</v>
      </c>
      <c r="S26" s="17" t="s">
        <v>23</v>
      </c>
      <c r="T26" s="17" t="s">
        <v>23</v>
      </c>
    </row>
    <row r="27" spans="1:20" ht="36.75" customHeight="1" x14ac:dyDescent="0.35">
      <c r="A27" s="70"/>
      <c r="B27" s="86"/>
      <c r="C27" s="105" t="s">
        <v>62</v>
      </c>
      <c r="D27" s="106"/>
      <c r="E27" s="106"/>
      <c r="F27" s="106"/>
      <c r="G27" s="106"/>
      <c r="H27" s="107"/>
      <c r="I27" s="6">
        <f>SUM(I9:I26)</f>
        <v>39177.03</v>
      </c>
      <c r="J27" s="6">
        <f>SUM(J9:J26)</f>
        <v>44235.5</v>
      </c>
      <c r="K27" s="6">
        <f>SUM(K9:K26)</f>
        <v>43815.5</v>
      </c>
      <c r="L27" s="6">
        <f>SUM(L9:L26)</f>
        <v>43865.5</v>
      </c>
      <c r="M27" s="6">
        <f>SUM(M9:M26)</f>
        <v>131916.5</v>
      </c>
      <c r="N27" s="138"/>
      <c r="O27" s="139"/>
      <c r="P27" s="139"/>
      <c r="Q27" s="139"/>
      <c r="R27" s="139"/>
      <c r="S27" s="139"/>
      <c r="T27" s="139"/>
    </row>
    <row r="28" spans="1:20" ht="33.75" customHeight="1" x14ac:dyDescent="0.35">
      <c r="A28" s="70"/>
      <c r="B28" s="86" t="s">
        <v>63</v>
      </c>
      <c r="C28" s="17" t="s">
        <v>64</v>
      </c>
      <c r="D28" s="22" t="s">
        <v>65</v>
      </c>
      <c r="E28" s="22" t="s">
        <v>66</v>
      </c>
      <c r="F28" s="20" t="s">
        <v>193</v>
      </c>
      <c r="G28" s="17" t="s">
        <v>159</v>
      </c>
      <c r="H28" s="17" t="s">
        <v>67</v>
      </c>
      <c r="I28" s="16">
        <v>776.3</v>
      </c>
      <c r="J28" s="16">
        <v>700</v>
      </c>
      <c r="K28" s="16">
        <v>752</v>
      </c>
      <c r="L28" s="16">
        <v>783</v>
      </c>
      <c r="M28" s="21">
        <f>SUM(J28:L28)</f>
        <v>2235</v>
      </c>
      <c r="N28" s="24" t="s">
        <v>160</v>
      </c>
      <c r="O28" s="17" t="s">
        <v>43</v>
      </c>
      <c r="P28" s="12">
        <v>80</v>
      </c>
      <c r="Q28" s="12">
        <v>90</v>
      </c>
      <c r="R28" s="12">
        <v>100</v>
      </c>
      <c r="S28" s="29" t="s">
        <v>23</v>
      </c>
      <c r="T28" s="33" t="s">
        <v>67</v>
      </c>
    </row>
    <row r="29" spans="1:20" ht="23.25" customHeight="1" x14ac:dyDescent="0.35">
      <c r="A29" s="70"/>
      <c r="B29" s="86"/>
      <c r="C29" s="17" t="s">
        <v>68</v>
      </c>
      <c r="D29" s="22" t="s">
        <v>69</v>
      </c>
      <c r="E29" s="22" t="s">
        <v>70</v>
      </c>
      <c r="F29" s="20" t="s">
        <v>193</v>
      </c>
      <c r="G29" s="17" t="s">
        <v>158</v>
      </c>
      <c r="H29" s="17" t="s">
        <v>67</v>
      </c>
      <c r="I29" s="16">
        <v>503.5</v>
      </c>
      <c r="J29" s="16">
        <v>587.6</v>
      </c>
      <c r="K29" s="16">
        <v>587.6</v>
      </c>
      <c r="L29" s="16">
        <v>587.6</v>
      </c>
      <c r="M29" s="21">
        <f t="shared" ref="M29" si="17">L29+K29+J29</f>
        <v>1762.8000000000002</v>
      </c>
      <c r="N29" s="24" t="s">
        <v>160</v>
      </c>
      <c r="O29" s="17" t="s">
        <v>43</v>
      </c>
      <c r="P29" s="12">
        <v>39</v>
      </c>
      <c r="Q29" s="12">
        <v>39</v>
      </c>
      <c r="R29" s="12">
        <v>39</v>
      </c>
      <c r="S29" s="29" t="s">
        <v>23</v>
      </c>
      <c r="T29" s="33" t="s">
        <v>67</v>
      </c>
    </row>
    <row r="30" spans="1:20" ht="23.25" customHeight="1" x14ac:dyDescent="0.35">
      <c r="A30" s="70"/>
      <c r="B30" s="86"/>
      <c r="C30" s="17" t="s">
        <v>71</v>
      </c>
      <c r="D30" s="22" t="s">
        <v>72</v>
      </c>
      <c r="E30" s="22" t="s">
        <v>66</v>
      </c>
      <c r="F30" s="20" t="s">
        <v>193</v>
      </c>
      <c r="G30" s="17" t="s">
        <v>159</v>
      </c>
      <c r="H30" s="17" t="s">
        <v>67</v>
      </c>
      <c r="I30" s="16">
        <v>276.5</v>
      </c>
      <c r="J30" s="16">
        <v>377.1</v>
      </c>
      <c r="K30" s="16">
        <v>377.1</v>
      </c>
      <c r="L30" s="16">
        <v>377.1</v>
      </c>
      <c r="M30" s="21">
        <f t="shared" ref="M30" si="18">L30+K30+J30</f>
        <v>1131.3000000000002</v>
      </c>
      <c r="N30" s="24" t="s">
        <v>160</v>
      </c>
      <c r="O30" s="17" t="s">
        <v>43</v>
      </c>
      <c r="P30" s="12">
        <v>150</v>
      </c>
      <c r="Q30" s="12">
        <v>150</v>
      </c>
      <c r="R30" s="12">
        <v>150</v>
      </c>
      <c r="S30" s="29" t="s">
        <v>23</v>
      </c>
      <c r="T30" s="33" t="s">
        <v>67</v>
      </c>
    </row>
    <row r="31" spans="1:20" ht="23.25" customHeight="1" x14ac:dyDescent="0.35">
      <c r="A31" s="70"/>
      <c r="B31" s="86"/>
      <c r="C31" s="17" t="s">
        <v>73</v>
      </c>
      <c r="D31" s="22" t="s">
        <v>74</v>
      </c>
      <c r="E31" s="22" t="s">
        <v>66</v>
      </c>
      <c r="F31" s="20" t="s">
        <v>193</v>
      </c>
      <c r="G31" s="17" t="s">
        <v>159</v>
      </c>
      <c r="H31" s="17" t="s">
        <v>67</v>
      </c>
      <c r="I31" s="16">
        <v>835.1</v>
      </c>
      <c r="J31" s="16">
        <v>971.8</v>
      </c>
      <c r="K31" s="16">
        <v>1100</v>
      </c>
      <c r="L31" s="16">
        <v>1250</v>
      </c>
      <c r="M31" s="21">
        <f t="shared" ref="M31" si="19">L31+K31+J31</f>
        <v>3321.8</v>
      </c>
      <c r="N31" s="24" t="s">
        <v>160</v>
      </c>
      <c r="O31" s="17" t="s">
        <v>43</v>
      </c>
      <c r="P31" s="12">
        <v>350</v>
      </c>
      <c r="Q31" s="12">
        <v>370</v>
      </c>
      <c r="R31" s="12">
        <v>390</v>
      </c>
      <c r="S31" s="29" t="s">
        <v>157</v>
      </c>
      <c r="T31" s="33" t="s">
        <v>67</v>
      </c>
    </row>
    <row r="32" spans="1:20" ht="45" customHeight="1" x14ac:dyDescent="0.35">
      <c r="A32" s="70"/>
      <c r="B32" s="86"/>
      <c r="C32" s="55" t="s">
        <v>75</v>
      </c>
      <c r="D32" s="65" t="s">
        <v>155</v>
      </c>
      <c r="E32" s="65" t="s">
        <v>76</v>
      </c>
      <c r="F32" s="115" t="s">
        <v>210</v>
      </c>
      <c r="G32" s="55" t="s">
        <v>28</v>
      </c>
      <c r="H32" s="55" t="s">
        <v>67</v>
      </c>
      <c r="I32" s="71">
        <v>1007.7</v>
      </c>
      <c r="J32" s="71">
        <v>980.3</v>
      </c>
      <c r="K32" s="71">
        <v>980.3</v>
      </c>
      <c r="L32" s="71">
        <v>980.3</v>
      </c>
      <c r="M32" s="55">
        <f>L32+K32+J32</f>
        <v>2940.8999999999996</v>
      </c>
      <c r="N32" s="57" t="s">
        <v>156</v>
      </c>
      <c r="O32" s="55" t="s">
        <v>30</v>
      </c>
      <c r="P32" s="140">
        <v>530</v>
      </c>
      <c r="Q32" s="140">
        <v>530</v>
      </c>
      <c r="R32" s="79">
        <v>530</v>
      </c>
      <c r="S32" s="142" t="s">
        <v>157</v>
      </c>
      <c r="T32" s="146" t="s">
        <v>67</v>
      </c>
    </row>
    <row r="33" spans="1:20" ht="7.5" customHeight="1" x14ac:dyDescent="0.35">
      <c r="A33" s="70"/>
      <c r="B33" s="86"/>
      <c r="C33" s="56"/>
      <c r="D33" s="66"/>
      <c r="E33" s="66"/>
      <c r="F33" s="116"/>
      <c r="G33" s="56"/>
      <c r="H33" s="56"/>
      <c r="I33" s="108"/>
      <c r="J33" s="108"/>
      <c r="K33" s="108"/>
      <c r="L33" s="108"/>
      <c r="M33" s="108"/>
      <c r="N33" s="58"/>
      <c r="O33" s="56"/>
      <c r="P33" s="141"/>
      <c r="Q33" s="141"/>
      <c r="R33" s="79"/>
      <c r="S33" s="143"/>
      <c r="T33" s="147"/>
    </row>
    <row r="34" spans="1:20" ht="196" customHeight="1" x14ac:dyDescent="0.35">
      <c r="A34" s="70"/>
      <c r="B34" s="86"/>
      <c r="C34" s="15" t="s">
        <v>77</v>
      </c>
      <c r="D34" s="18" t="s">
        <v>78</v>
      </c>
      <c r="E34" s="28" t="s">
        <v>174</v>
      </c>
      <c r="F34" s="20" t="s">
        <v>193</v>
      </c>
      <c r="G34" s="15" t="s">
        <v>38</v>
      </c>
      <c r="H34" s="15" t="s">
        <v>35</v>
      </c>
      <c r="I34" s="21">
        <f>644+276+978</f>
        <v>1898</v>
      </c>
      <c r="J34" s="21">
        <v>1415.6</v>
      </c>
      <c r="K34" s="21">
        <v>1415.6</v>
      </c>
      <c r="L34" s="21">
        <v>1415.6</v>
      </c>
      <c r="M34" s="16">
        <f>L34+K34+J34</f>
        <v>4246.7999999999993</v>
      </c>
      <c r="N34" s="26" t="s">
        <v>238</v>
      </c>
      <c r="O34" s="15" t="s">
        <v>30</v>
      </c>
      <c r="P34" s="12">
        <v>275</v>
      </c>
      <c r="Q34" s="40">
        <v>275</v>
      </c>
      <c r="R34" s="40">
        <v>275</v>
      </c>
      <c r="S34" s="23" t="s">
        <v>23</v>
      </c>
      <c r="T34" s="23" t="s">
        <v>23</v>
      </c>
    </row>
    <row r="35" spans="1:20" ht="26.25" customHeight="1" x14ac:dyDescent="0.35">
      <c r="A35" s="70"/>
      <c r="B35" s="86"/>
      <c r="C35" s="15" t="s">
        <v>79</v>
      </c>
      <c r="D35" s="18" t="s">
        <v>80</v>
      </c>
      <c r="E35" s="19" t="s">
        <v>80</v>
      </c>
      <c r="F35" s="20" t="s">
        <v>193</v>
      </c>
      <c r="G35" s="15" t="s">
        <v>38</v>
      </c>
      <c r="H35" s="15" t="s">
        <v>35</v>
      </c>
      <c r="I35" s="21">
        <f>86.7+110</f>
        <v>196.7</v>
      </c>
      <c r="J35" s="21">
        <f>90+80</f>
        <v>170</v>
      </c>
      <c r="K35" s="21">
        <f>100+80</f>
        <v>180</v>
      </c>
      <c r="L35" s="21">
        <f>100+80</f>
        <v>180</v>
      </c>
      <c r="M35" s="16">
        <f>L35+K35+J35</f>
        <v>530</v>
      </c>
      <c r="N35" s="26" t="s">
        <v>81</v>
      </c>
      <c r="O35" s="15" t="s">
        <v>43</v>
      </c>
      <c r="P35" s="12">
        <v>15</v>
      </c>
      <c r="Q35" s="12">
        <v>16</v>
      </c>
      <c r="R35" s="12">
        <v>16</v>
      </c>
      <c r="S35" s="23" t="s">
        <v>23</v>
      </c>
      <c r="T35" s="23" t="s">
        <v>23</v>
      </c>
    </row>
    <row r="36" spans="1:20" ht="63" customHeight="1" x14ac:dyDescent="0.35">
      <c r="A36" s="70"/>
      <c r="B36" s="86"/>
      <c r="C36" s="15" t="s">
        <v>82</v>
      </c>
      <c r="D36" s="18" t="s">
        <v>223</v>
      </c>
      <c r="E36" s="18" t="s">
        <v>224</v>
      </c>
      <c r="F36" s="20" t="s">
        <v>193</v>
      </c>
      <c r="G36" s="15" t="s">
        <v>22</v>
      </c>
      <c r="H36" s="15" t="s">
        <v>35</v>
      </c>
      <c r="I36" s="21">
        <v>53</v>
      </c>
      <c r="J36" s="21">
        <v>128</v>
      </c>
      <c r="K36" s="21">
        <v>136</v>
      </c>
      <c r="L36" s="21">
        <v>146</v>
      </c>
      <c r="M36" s="16">
        <f>L36+K36+J36</f>
        <v>410</v>
      </c>
      <c r="N36" s="26" t="s">
        <v>160</v>
      </c>
      <c r="O36" s="15" t="s">
        <v>30</v>
      </c>
      <c r="P36" s="12">
        <v>120</v>
      </c>
      <c r="Q36" s="12">
        <v>125</v>
      </c>
      <c r="R36" s="12">
        <v>125</v>
      </c>
      <c r="S36" s="23" t="s">
        <v>23</v>
      </c>
      <c r="T36" s="23" t="s">
        <v>23</v>
      </c>
    </row>
    <row r="37" spans="1:20" ht="45" customHeight="1" x14ac:dyDescent="0.35">
      <c r="A37" s="70"/>
      <c r="B37" s="86"/>
      <c r="C37" s="17" t="s">
        <v>83</v>
      </c>
      <c r="D37" s="22" t="s">
        <v>84</v>
      </c>
      <c r="E37" s="22" t="s">
        <v>111</v>
      </c>
      <c r="F37" s="20" t="s">
        <v>193</v>
      </c>
      <c r="G37" s="17" t="s">
        <v>22</v>
      </c>
      <c r="H37" s="17" t="s">
        <v>35</v>
      </c>
      <c r="I37" s="16">
        <v>597.1</v>
      </c>
      <c r="J37" s="16">
        <v>638.79999999999995</v>
      </c>
      <c r="K37" s="16">
        <v>638.79999999999995</v>
      </c>
      <c r="L37" s="16">
        <v>638.79999999999995</v>
      </c>
      <c r="M37" s="21">
        <f t="shared" ref="M37:M38" si="20">L37+K37+J37</f>
        <v>1916.3999999999999</v>
      </c>
      <c r="N37" s="24" t="s">
        <v>191</v>
      </c>
      <c r="O37" s="17" t="s">
        <v>127</v>
      </c>
      <c r="P37" s="12">
        <v>100</v>
      </c>
      <c r="Q37" s="12">
        <v>100</v>
      </c>
      <c r="R37" s="12">
        <v>100</v>
      </c>
      <c r="S37" s="29" t="s">
        <v>85</v>
      </c>
      <c r="T37" s="33" t="s">
        <v>35</v>
      </c>
    </row>
    <row r="38" spans="1:20" ht="51.75" customHeight="1" x14ac:dyDescent="0.35">
      <c r="A38" s="70"/>
      <c r="B38" s="86"/>
      <c r="C38" s="15" t="s">
        <v>86</v>
      </c>
      <c r="D38" s="18" t="s">
        <v>87</v>
      </c>
      <c r="E38" s="18" t="s">
        <v>88</v>
      </c>
      <c r="F38" s="20" t="s">
        <v>193</v>
      </c>
      <c r="G38" s="15" t="s">
        <v>54</v>
      </c>
      <c r="H38" s="15" t="s">
        <v>89</v>
      </c>
      <c r="I38" s="38">
        <v>22.2</v>
      </c>
      <c r="J38" s="38">
        <v>541</v>
      </c>
      <c r="K38" s="38">
        <v>584</v>
      </c>
      <c r="L38" s="38">
        <v>650</v>
      </c>
      <c r="M38" s="21">
        <f t="shared" si="20"/>
        <v>1775</v>
      </c>
      <c r="N38" s="26" t="s">
        <v>90</v>
      </c>
      <c r="O38" s="15" t="s">
        <v>43</v>
      </c>
      <c r="P38" s="12">
        <v>65</v>
      </c>
      <c r="Q38" s="12">
        <v>65</v>
      </c>
      <c r="R38" s="12">
        <v>65</v>
      </c>
      <c r="S38" s="29" t="s">
        <v>222</v>
      </c>
      <c r="T38" s="33" t="s">
        <v>91</v>
      </c>
    </row>
    <row r="39" spans="1:20" ht="23.25" customHeight="1" x14ac:dyDescent="0.35">
      <c r="A39" s="70"/>
      <c r="B39" s="86"/>
      <c r="C39" s="15" t="s">
        <v>92</v>
      </c>
      <c r="D39" s="18" t="s">
        <v>93</v>
      </c>
      <c r="E39" s="18" t="s">
        <v>66</v>
      </c>
      <c r="F39" s="20" t="s">
        <v>193</v>
      </c>
      <c r="G39" s="15" t="s">
        <v>22</v>
      </c>
      <c r="H39" s="15" t="s">
        <v>67</v>
      </c>
      <c r="I39" s="21">
        <v>1129.4000000000001</v>
      </c>
      <c r="J39" s="27">
        <v>1466.1</v>
      </c>
      <c r="K39" s="27">
        <v>1479.7</v>
      </c>
      <c r="L39" s="27">
        <v>1491.5</v>
      </c>
      <c r="M39" s="21">
        <f t="shared" ref="M39" si="21">L39+K39+J39</f>
        <v>4437.2999999999993</v>
      </c>
      <c r="N39" s="26" t="s">
        <v>160</v>
      </c>
      <c r="O39" s="15" t="s">
        <v>43</v>
      </c>
      <c r="P39" s="12">
        <v>240</v>
      </c>
      <c r="Q39" s="12">
        <v>260</v>
      </c>
      <c r="R39" s="12">
        <v>280</v>
      </c>
      <c r="S39" s="23" t="s">
        <v>154</v>
      </c>
      <c r="T39" s="34" t="s">
        <v>67</v>
      </c>
    </row>
    <row r="40" spans="1:20" ht="73.5" customHeight="1" x14ac:dyDescent="0.35">
      <c r="A40" s="70"/>
      <c r="B40" s="86"/>
      <c r="C40" s="17" t="s">
        <v>117</v>
      </c>
      <c r="D40" s="18" t="s">
        <v>116</v>
      </c>
      <c r="E40" s="19" t="s">
        <v>133</v>
      </c>
      <c r="F40" s="20" t="s">
        <v>210</v>
      </c>
      <c r="G40" s="15" t="s">
        <v>159</v>
      </c>
      <c r="H40" s="15" t="s">
        <v>67</v>
      </c>
      <c r="I40" s="21">
        <v>708.9</v>
      </c>
      <c r="J40" s="21">
        <v>814</v>
      </c>
      <c r="K40" s="21">
        <v>814</v>
      </c>
      <c r="L40" s="21">
        <v>814</v>
      </c>
      <c r="M40" s="21">
        <f t="shared" ref="M40" si="22">L40+K40+J40</f>
        <v>2442</v>
      </c>
      <c r="N40" s="26" t="s">
        <v>160</v>
      </c>
      <c r="O40" s="15" t="s">
        <v>43</v>
      </c>
      <c r="P40" s="12">
        <v>10350</v>
      </c>
      <c r="Q40" s="12">
        <v>10350</v>
      </c>
      <c r="R40" s="12">
        <v>10350</v>
      </c>
      <c r="S40" s="23" t="s">
        <v>23</v>
      </c>
      <c r="T40" s="34" t="s">
        <v>67</v>
      </c>
    </row>
    <row r="41" spans="1:20" ht="23.25" customHeight="1" x14ac:dyDescent="0.35">
      <c r="A41" s="70"/>
      <c r="B41" s="86"/>
      <c r="C41" s="17" t="s">
        <v>151</v>
      </c>
      <c r="D41" s="18" t="s">
        <v>152</v>
      </c>
      <c r="E41" s="19" t="s">
        <v>70</v>
      </c>
      <c r="F41" s="20" t="s">
        <v>210</v>
      </c>
      <c r="G41" s="15" t="s">
        <v>159</v>
      </c>
      <c r="H41" s="15" t="s">
        <v>67</v>
      </c>
      <c r="I41" s="21">
        <v>351.2</v>
      </c>
      <c r="J41" s="21">
        <v>521.1</v>
      </c>
      <c r="K41" s="21">
        <v>500</v>
      </c>
      <c r="L41" s="21">
        <v>500</v>
      </c>
      <c r="M41" s="21">
        <f t="shared" ref="M41:M42" si="23">L41+K41+J41</f>
        <v>1521.1</v>
      </c>
      <c r="N41" s="26" t="s">
        <v>160</v>
      </c>
      <c r="O41" s="15" t="s">
        <v>43</v>
      </c>
      <c r="P41" s="12">
        <v>25</v>
      </c>
      <c r="Q41" s="12">
        <v>25</v>
      </c>
      <c r="R41" s="12">
        <v>25</v>
      </c>
      <c r="S41" s="23" t="s">
        <v>23</v>
      </c>
      <c r="T41" s="34" t="s">
        <v>67</v>
      </c>
    </row>
    <row r="42" spans="1:20" ht="73.5" customHeight="1" x14ac:dyDescent="0.35">
      <c r="A42" s="70"/>
      <c r="B42" s="86"/>
      <c r="C42" s="17" t="s">
        <v>165</v>
      </c>
      <c r="D42" s="18" t="s">
        <v>166</v>
      </c>
      <c r="E42" s="19" t="s">
        <v>167</v>
      </c>
      <c r="F42" s="20" t="s">
        <v>194</v>
      </c>
      <c r="G42" s="15" t="s">
        <v>168</v>
      </c>
      <c r="H42" s="15" t="s">
        <v>35</v>
      </c>
      <c r="I42" s="21">
        <v>359.6</v>
      </c>
      <c r="J42" s="21">
        <v>0</v>
      </c>
      <c r="K42" s="21">
        <v>0</v>
      </c>
      <c r="L42" s="21">
        <v>0</v>
      </c>
      <c r="M42" s="21">
        <f t="shared" si="23"/>
        <v>0</v>
      </c>
      <c r="N42" s="26" t="s">
        <v>169</v>
      </c>
      <c r="O42" s="15" t="s">
        <v>30</v>
      </c>
      <c r="P42" s="12">
        <v>1</v>
      </c>
      <c r="Q42" s="12">
        <v>1</v>
      </c>
      <c r="R42" s="12">
        <v>1</v>
      </c>
      <c r="S42" s="23" t="s">
        <v>23</v>
      </c>
      <c r="T42" s="34" t="s">
        <v>56</v>
      </c>
    </row>
    <row r="43" spans="1:20" s="36" customFormat="1" ht="118.5" customHeight="1" x14ac:dyDescent="0.35">
      <c r="A43" s="70"/>
      <c r="B43" s="86"/>
      <c r="C43" s="15" t="s">
        <v>204</v>
      </c>
      <c r="D43" s="18" t="s">
        <v>200</v>
      </c>
      <c r="E43" s="18" t="s">
        <v>201</v>
      </c>
      <c r="F43" s="20" t="s">
        <v>193</v>
      </c>
      <c r="G43" s="15" t="s">
        <v>28</v>
      </c>
      <c r="H43" s="15" t="s">
        <v>35</v>
      </c>
      <c r="I43" s="21">
        <f>129.3+124.3</f>
        <v>253.60000000000002</v>
      </c>
      <c r="J43" s="21">
        <v>234.3</v>
      </c>
      <c r="K43" s="21">
        <v>234.3</v>
      </c>
      <c r="L43" s="21">
        <v>234.3</v>
      </c>
      <c r="M43" s="16">
        <f>L43+K43+J43</f>
        <v>702.90000000000009</v>
      </c>
      <c r="N43" s="26" t="s">
        <v>202</v>
      </c>
      <c r="O43" s="15" t="s">
        <v>30</v>
      </c>
      <c r="P43" s="12">
        <v>6</v>
      </c>
      <c r="Q43" s="40">
        <v>8</v>
      </c>
      <c r="R43" s="40">
        <v>8</v>
      </c>
      <c r="S43" s="23" t="s">
        <v>203</v>
      </c>
      <c r="T43" s="23" t="s">
        <v>203</v>
      </c>
    </row>
    <row r="44" spans="1:20" ht="12.75" customHeight="1" x14ac:dyDescent="0.35">
      <c r="A44" s="70"/>
      <c r="B44" s="86"/>
      <c r="C44" s="64" t="s">
        <v>94</v>
      </c>
      <c r="D44" s="64"/>
      <c r="E44" s="64"/>
      <c r="F44" s="64"/>
      <c r="G44" s="64"/>
      <c r="H44" s="64"/>
      <c r="I44" s="59">
        <f>SUM(I28:I43)</f>
        <v>8968.8000000000011</v>
      </c>
      <c r="J44" s="59">
        <f>SUM(J28:J43)</f>
        <v>9545.6999999999989</v>
      </c>
      <c r="K44" s="59">
        <f>SUM(K28:K43)</f>
        <v>9779.4</v>
      </c>
      <c r="L44" s="59">
        <f>SUM(L28:L43)</f>
        <v>10048.200000000001</v>
      </c>
      <c r="M44" s="59">
        <f>SUM(M28:M43)</f>
        <v>29373.3</v>
      </c>
      <c r="N44" s="60"/>
      <c r="O44" s="61"/>
      <c r="P44" s="61"/>
      <c r="Q44" s="61"/>
      <c r="R44" s="61"/>
      <c r="S44" s="61"/>
      <c r="T44" s="61"/>
    </row>
    <row r="45" spans="1:20" x14ac:dyDescent="0.35">
      <c r="A45" s="70"/>
      <c r="B45" s="86"/>
      <c r="C45" s="64"/>
      <c r="D45" s="64"/>
      <c r="E45" s="64"/>
      <c r="F45" s="64"/>
      <c r="G45" s="64"/>
      <c r="H45" s="64"/>
      <c r="I45" s="59"/>
      <c r="J45" s="59"/>
      <c r="K45" s="59"/>
      <c r="L45" s="59"/>
      <c r="M45" s="59"/>
      <c r="N45" s="62"/>
      <c r="O45" s="63"/>
      <c r="P45" s="63"/>
      <c r="Q45" s="63"/>
      <c r="R45" s="63"/>
      <c r="S45" s="63"/>
      <c r="T45" s="63"/>
    </row>
    <row r="46" spans="1:20" ht="47.25" customHeight="1" x14ac:dyDescent="0.35">
      <c r="A46" s="70"/>
      <c r="B46" s="86"/>
      <c r="C46" s="15" t="s">
        <v>95</v>
      </c>
      <c r="D46" s="18" t="s">
        <v>96</v>
      </c>
      <c r="E46" s="18" t="s">
        <v>239</v>
      </c>
      <c r="F46" s="20" t="s">
        <v>226</v>
      </c>
      <c r="G46" s="15" t="s">
        <v>22</v>
      </c>
      <c r="H46" s="15" t="s">
        <v>97</v>
      </c>
      <c r="I46" s="21">
        <v>0</v>
      </c>
      <c r="J46" s="27">
        <v>265</v>
      </c>
      <c r="K46" s="27">
        <v>1100</v>
      </c>
      <c r="L46" s="27">
        <v>335</v>
      </c>
      <c r="M46" s="21">
        <f t="shared" ref="M46" si="24">L46+K46+J46</f>
        <v>1700</v>
      </c>
      <c r="N46" s="26" t="s">
        <v>98</v>
      </c>
      <c r="O46" s="15" t="s">
        <v>30</v>
      </c>
      <c r="P46" s="12">
        <v>0</v>
      </c>
      <c r="Q46" s="12">
        <v>1</v>
      </c>
      <c r="R46" s="12">
        <v>1</v>
      </c>
      <c r="S46" s="23" t="s">
        <v>23</v>
      </c>
      <c r="T46" s="17" t="s">
        <v>97</v>
      </c>
    </row>
    <row r="47" spans="1:20" ht="129" customHeight="1" x14ac:dyDescent="0.35">
      <c r="A47" s="70"/>
      <c r="B47" s="86"/>
      <c r="C47" s="17" t="s">
        <v>118</v>
      </c>
      <c r="D47" s="22" t="s">
        <v>187</v>
      </c>
      <c r="E47" s="22" t="s">
        <v>170</v>
      </c>
      <c r="F47" s="20" t="s">
        <v>209</v>
      </c>
      <c r="G47" s="17" t="s">
        <v>134</v>
      </c>
      <c r="H47" s="17" t="s">
        <v>35</v>
      </c>
      <c r="I47" s="16">
        <v>15</v>
      </c>
      <c r="J47" s="16">
        <v>1300</v>
      </c>
      <c r="K47" s="16">
        <v>700</v>
      </c>
      <c r="L47" s="16">
        <v>200</v>
      </c>
      <c r="M47" s="21">
        <f t="shared" ref="M47" si="25">L47+K47+J47</f>
        <v>2200</v>
      </c>
      <c r="N47" s="24" t="s">
        <v>135</v>
      </c>
      <c r="O47" s="17" t="s">
        <v>30</v>
      </c>
      <c r="P47" s="12">
        <v>1</v>
      </c>
      <c r="Q47" s="12">
        <v>3</v>
      </c>
      <c r="R47" s="12">
        <v>3</v>
      </c>
      <c r="S47" s="23" t="s">
        <v>23</v>
      </c>
      <c r="T47" s="29" t="s">
        <v>56</v>
      </c>
    </row>
    <row r="48" spans="1:20" ht="51.75" customHeight="1" x14ac:dyDescent="0.35">
      <c r="A48" s="70"/>
      <c r="B48" s="86"/>
      <c r="C48" s="15" t="s">
        <v>119</v>
      </c>
      <c r="D48" s="22" t="s">
        <v>112</v>
      </c>
      <c r="E48" s="22" t="s">
        <v>113</v>
      </c>
      <c r="F48" s="20" t="s">
        <v>197</v>
      </c>
      <c r="G48" s="17" t="s">
        <v>114</v>
      </c>
      <c r="H48" s="15" t="s">
        <v>35</v>
      </c>
      <c r="I48" s="16">
        <v>105.1</v>
      </c>
      <c r="J48" s="16">
        <v>219</v>
      </c>
      <c r="K48" s="16">
        <v>219</v>
      </c>
      <c r="L48" s="16">
        <v>219</v>
      </c>
      <c r="M48" s="21">
        <f>L48+K48+J48</f>
        <v>657</v>
      </c>
      <c r="N48" s="24" t="s">
        <v>160</v>
      </c>
      <c r="O48" s="17" t="s">
        <v>43</v>
      </c>
      <c r="P48" s="12">
        <v>195</v>
      </c>
      <c r="Q48" s="12">
        <v>200</v>
      </c>
      <c r="R48" s="12">
        <v>200</v>
      </c>
      <c r="S48" s="17" t="s">
        <v>132</v>
      </c>
      <c r="T48" s="17" t="s">
        <v>171</v>
      </c>
    </row>
    <row r="49" spans="1:20" ht="84" customHeight="1" x14ac:dyDescent="0.35">
      <c r="A49" s="70"/>
      <c r="B49" s="86"/>
      <c r="C49" s="15" t="s">
        <v>137</v>
      </c>
      <c r="D49" s="22" t="s">
        <v>139</v>
      </c>
      <c r="E49" s="22" t="s">
        <v>142</v>
      </c>
      <c r="F49" s="20" t="s">
        <v>225</v>
      </c>
      <c r="G49" s="17" t="s">
        <v>243</v>
      </c>
      <c r="H49" s="17" t="s">
        <v>35</v>
      </c>
      <c r="I49" s="16">
        <v>120</v>
      </c>
      <c r="J49" s="16">
        <v>230</v>
      </c>
      <c r="K49" s="16">
        <v>0</v>
      </c>
      <c r="L49" s="16">
        <v>0</v>
      </c>
      <c r="M49" s="21">
        <f t="shared" ref="M49" si="26">L49+K49+J49</f>
        <v>230</v>
      </c>
      <c r="N49" s="24" t="s">
        <v>240</v>
      </c>
      <c r="O49" s="17" t="s">
        <v>43</v>
      </c>
      <c r="P49" s="12">
        <v>2</v>
      </c>
      <c r="Q49" s="12">
        <v>2</v>
      </c>
      <c r="R49" s="12">
        <v>2</v>
      </c>
      <c r="S49" s="17" t="s">
        <v>132</v>
      </c>
      <c r="T49" s="17" t="s">
        <v>141</v>
      </c>
    </row>
    <row r="50" spans="1:20" ht="137.25" customHeight="1" x14ac:dyDescent="0.35">
      <c r="A50" s="70"/>
      <c r="B50" s="86"/>
      <c r="C50" s="15" t="s">
        <v>138</v>
      </c>
      <c r="D50" s="22" t="s">
        <v>140</v>
      </c>
      <c r="E50" s="22" t="s">
        <v>143</v>
      </c>
      <c r="F50" s="20" t="s">
        <v>225</v>
      </c>
      <c r="G50" s="17" t="s">
        <v>241</v>
      </c>
      <c r="H50" s="17" t="s">
        <v>35</v>
      </c>
      <c r="I50" s="16">
        <v>120</v>
      </c>
      <c r="J50" s="16">
        <v>100</v>
      </c>
      <c r="K50" s="16">
        <v>0</v>
      </c>
      <c r="L50" s="16">
        <v>0</v>
      </c>
      <c r="M50" s="21">
        <f t="shared" ref="M50:M51" si="27">L50+K50+J50</f>
        <v>100</v>
      </c>
      <c r="N50" s="24" t="s">
        <v>144</v>
      </c>
      <c r="O50" s="17" t="s">
        <v>30</v>
      </c>
      <c r="P50" s="12">
        <v>1</v>
      </c>
      <c r="Q50" s="12">
        <v>1</v>
      </c>
      <c r="R50" s="12">
        <v>1</v>
      </c>
      <c r="S50" s="17" t="s">
        <v>132</v>
      </c>
      <c r="T50" s="17" t="s">
        <v>141</v>
      </c>
    </row>
    <row r="51" spans="1:20" ht="67.25" customHeight="1" x14ac:dyDescent="0.35">
      <c r="A51" s="70"/>
      <c r="B51" s="86"/>
      <c r="C51" s="55" t="s">
        <v>153</v>
      </c>
      <c r="D51" s="65" t="s">
        <v>189</v>
      </c>
      <c r="E51" s="65" t="s">
        <v>190</v>
      </c>
      <c r="F51" s="115" t="s">
        <v>210</v>
      </c>
      <c r="G51" s="55" t="s">
        <v>186</v>
      </c>
      <c r="H51" s="55" t="s">
        <v>35</v>
      </c>
      <c r="I51" s="71">
        <v>264.2</v>
      </c>
      <c r="J51" s="71">
        <v>341.1</v>
      </c>
      <c r="K51" s="71">
        <v>341.1</v>
      </c>
      <c r="L51" s="71">
        <v>341.1</v>
      </c>
      <c r="M51" s="71">
        <f t="shared" si="27"/>
        <v>1023.3000000000001</v>
      </c>
      <c r="N51" s="26" t="s">
        <v>176</v>
      </c>
      <c r="O51" s="15" t="s">
        <v>30</v>
      </c>
      <c r="P51" s="12">
        <v>12</v>
      </c>
      <c r="Q51" s="12">
        <v>13</v>
      </c>
      <c r="R51" s="12">
        <v>13</v>
      </c>
      <c r="S51" s="55" t="s">
        <v>132</v>
      </c>
      <c r="T51" s="55" t="s">
        <v>172</v>
      </c>
    </row>
    <row r="52" spans="1:20" ht="55.75" customHeight="1" x14ac:dyDescent="0.35">
      <c r="A52" s="70"/>
      <c r="B52" s="86"/>
      <c r="C52" s="73"/>
      <c r="D52" s="119"/>
      <c r="E52" s="119"/>
      <c r="F52" s="120"/>
      <c r="G52" s="73"/>
      <c r="H52" s="73"/>
      <c r="I52" s="72"/>
      <c r="J52" s="72"/>
      <c r="K52" s="72"/>
      <c r="L52" s="72"/>
      <c r="M52" s="72"/>
      <c r="N52" s="24" t="s">
        <v>229</v>
      </c>
      <c r="O52" s="17" t="s">
        <v>43</v>
      </c>
      <c r="P52" s="12">
        <v>254</v>
      </c>
      <c r="Q52" s="12">
        <v>260</v>
      </c>
      <c r="R52" s="12">
        <v>260</v>
      </c>
      <c r="S52" s="73"/>
      <c r="T52" s="73"/>
    </row>
    <row r="53" spans="1:20" ht="78.5" customHeight="1" x14ac:dyDescent="0.35">
      <c r="A53" s="70"/>
      <c r="B53" s="86"/>
      <c r="C53" s="15" t="s">
        <v>164</v>
      </c>
      <c r="D53" s="22" t="s">
        <v>211</v>
      </c>
      <c r="E53" s="22" t="s">
        <v>162</v>
      </c>
      <c r="F53" s="20" t="s">
        <v>209</v>
      </c>
      <c r="G53" s="17" t="s">
        <v>163</v>
      </c>
      <c r="H53" s="17" t="s">
        <v>35</v>
      </c>
      <c r="I53" s="16">
        <v>180</v>
      </c>
      <c r="J53" s="16">
        <v>12</v>
      </c>
      <c r="K53" s="16">
        <v>0</v>
      </c>
      <c r="L53" s="16">
        <v>0</v>
      </c>
      <c r="M53" s="21">
        <f t="shared" ref="M53" si="28">L53+K53+J53</f>
        <v>12</v>
      </c>
      <c r="N53" s="24" t="s">
        <v>135</v>
      </c>
      <c r="O53" s="17" t="s">
        <v>30</v>
      </c>
      <c r="P53" s="12">
        <v>0</v>
      </c>
      <c r="Q53" s="12">
        <v>0</v>
      </c>
      <c r="R53" s="12">
        <v>0</v>
      </c>
      <c r="S53" s="17" t="s">
        <v>132</v>
      </c>
      <c r="T53" s="17" t="s">
        <v>161</v>
      </c>
    </row>
    <row r="54" spans="1:20" ht="78.5" customHeight="1" x14ac:dyDescent="0.35">
      <c r="A54" s="70"/>
      <c r="B54" s="86"/>
      <c r="C54" s="15" t="s">
        <v>219</v>
      </c>
      <c r="D54" s="42" t="s">
        <v>212</v>
      </c>
      <c r="E54" s="22" t="s">
        <v>213</v>
      </c>
      <c r="F54" s="20" t="s">
        <v>214</v>
      </c>
      <c r="G54" s="17" t="s">
        <v>22</v>
      </c>
      <c r="H54" s="17" t="s">
        <v>35</v>
      </c>
      <c r="I54" s="16">
        <v>0</v>
      </c>
      <c r="J54" s="43">
        <v>60</v>
      </c>
      <c r="K54" s="43">
        <v>500</v>
      </c>
      <c r="L54" s="43">
        <v>1440</v>
      </c>
      <c r="M54" s="21">
        <f>L54+K54+J54</f>
        <v>2000</v>
      </c>
      <c r="N54" s="26" t="s">
        <v>98</v>
      </c>
      <c r="O54" s="17" t="s">
        <v>30</v>
      </c>
      <c r="P54" s="12">
        <v>0</v>
      </c>
      <c r="Q54" s="12">
        <v>0</v>
      </c>
      <c r="R54" s="12">
        <v>1</v>
      </c>
      <c r="S54" s="23" t="s">
        <v>23</v>
      </c>
      <c r="T54" s="17" t="s">
        <v>56</v>
      </c>
    </row>
    <row r="55" spans="1:20" ht="78.5" customHeight="1" x14ac:dyDescent="0.35">
      <c r="A55" s="70"/>
      <c r="B55" s="86"/>
      <c r="C55" s="15" t="s">
        <v>220</v>
      </c>
      <c r="D55" s="44" t="s">
        <v>215</v>
      </c>
      <c r="E55" s="22" t="s">
        <v>216</v>
      </c>
      <c r="F55" s="20" t="s">
        <v>217</v>
      </c>
      <c r="G55" s="17" t="s">
        <v>163</v>
      </c>
      <c r="H55" s="17" t="s">
        <v>35</v>
      </c>
      <c r="I55" s="16">
        <v>0</v>
      </c>
      <c r="J55" s="16">
        <v>200</v>
      </c>
      <c r="K55" s="16">
        <v>500</v>
      </c>
      <c r="L55" s="16">
        <v>800</v>
      </c>
      <c r="M55" s="21">
        <f t="shared" ref="M55" si="29">L55+K55+J55</f>
        <v>1500</v>
      </c>
      <c r="N55" s="24" t="s">
        <v>135</v>
      </c>
      <c r="O55" s="17" t="s">
        <v>30</v>
      </c>
      <c r="P55" s="12">
        <v>0</v>
      </c>
      <c r="Q55" s="12">
        <v>0</v>
      </c>
      <c r="R55" s="12">
        <v>1</v>
      </c>
      <c r="S55" s="17" t="s">
        <v>132</v>
      </c>
      <c r="T55" s="17" t="s">
        <v>161</v>
      </c>
    </row>
    <row r="56" spans="1:20" ht="78.5" customHeight="1" x14ac:dyDescent="0.35">
      <c r="A56" s="70"/>
      <c r="B56" s="86"/>
      <c r="C56" s="15" t="s">
        <v>221</v>
      </c>
      <c r="D56" s="22" t="s">
        <v>218</v>
      </c>
      <c r="E56" s="18" t="s">
        <v>242</v>
      </c>
      <c r="F56" s="20" t="s">
        <v>214</v>
      </c>
      <c r="G56" s="17" t="s">
        <v>22</v>
      </c>
      <c r="H56" s="17" t="s">
        <v>35</v>
      </c>
      <c r="I56" s="16">
        <v>0</v>
      </c>
      <c r="J56" s="43">
        <v>10</v>
      </c>
      <c r="K56" s="43">
        <v>500</v>
      </c>
      <c r="L56" s="43">
        <v>1490</v>
      </c>
      <c r="M56" s="21">
        <f>L56+K56+J56</f>
        <v>2000</v>
      </c>
      <c r="N56" s="26" t="s">
        <v>98</v>
      </c>
      <c r="O56" s="17" t="s">
        <v>30</v>
      </c>
      <c r="P56" s="12">
        <v>0</v>
      </c>
      <c r="Q56" s="12">
        <v>0</v>
      </c>
      <c r="R56" s="12">
        <v>1</v>
      </c>
      <c r="S56" s="23" t="s">
        <v>23</v>
      </c>
      <c r="T56" s="17" t="s">
        <v>56</v>
      </c>
    </row>
    <row r="57" spans="1:20" ht="25.25" customHeight="1" x14ac:dyDescent="0.35">
      <c r="A57" s="70"/>
      <c r="B57" s="86"/>
      <c r="C57" s="109" t="s">
        <v>99</v>
      </c>
      <c r="D57" s="110"/>
      <c r="E57" s="110"/>
      <c r="F57" s="110"/>
      <c r="G57" s="110"/>
      <c r="H57" s="111"/>
      <c r="I57" s="59">
        <f>SUM(I46:I56)</f>
        <v>804.3</v>
      </c>
      <c r="J57" s="59">
        <f>SUM(J46:J56)</f>
        <v>2737.1</v>
      </c>
      <c r="K57" s="59">
        <f>SUM(K46:K56)</f>
        <v>3860.1</v>
      </c>
      <c r="L57" s="59">
        <f>SUM(L46:L56)</f>
        <v>4825.1000000000004</v>
      </c>
      <c r="M57" s="59">
        <f>SUM(M46:M56)</f>
        <v>11422.3</v>
      </c>
      <c r="N57" s="60"/>
      <c r="O57" s="74"/>
      <c r="P57" s="74"/>
      <c r="Q57" s="74"/>
      <c r="R57" s="74"/>
      <c r="S57" s="74"/>
      <c r="T57" s="74"/>
    </row>
    <row r="58" spans="1:20" ht="22.25" customHeight="1" x14ac:dyDescent="0.35">
      <c r="A58" s="70"/>
      <c r="B58" s="86"/>
      <c r="C58" s="112"/>
      <c r="D58" s="113"/>
      <c r="E58" s="113"/>
      <c r="F58" s="113"/>
      <c r="G58" s="113"/>
      <c r="H58" s="114"/>
      <c r="I58" s="59"/>
      <c r="J58" s="59"/>
      <c r="K58" s="59"/>
      <c r="L58" s="59"/>
      <c r="M58" s="59"/>
      <c r="N58" s="76"/>
      <c r="O58" s="77"/>
      <c r="P58" s="77"/>
      <c r="Q58" s="77"/>
      <c r="R58" s="77"/>
      <c r="S58" s="77"/>
      <c r="T58" s="77"/>
    </row>
    <row r="59" spans="1:20" ht="27" customHeight="1" x14ac:dyDescent="0.35">
      <c r="A59" s="70"/>
      <c r="B59" s="86" t="s">
        <v>100</v>
      </c>
      <c r="C59" s="84" t="s">
        <v>101</v>
      </c>
      <c r="D59" s="87" t="s">
        <v>106</v>
      </c>
      <c r="E59" s="87" t="s">
        <v>107</v>
      </c>
      <c r="F59" s="55" t="s">
        <v>193</v>
      </c>
      <c r="G59" s="55" t="s">
        <v>28</v>
      </c>
      <c r="H59" s="55" t="s">
        <v>35</v>
      </c>
      <c r="I59" s="71">
        <v>342.2</v>
      </c>
      <c r="J59" s="71">
        <v>315.10000000000002</v>
      </c>
      <c r="K59" s="71">
        <v>600</v>
      </c>
      <c r="L59" s="71">
        <v>600</v>
      </c>
      <c r="M59" s="82">
        <f>L59+K59+J59</f>
        <v>1515.1</v>
      </c>
      <c r="N59" s="83" t="s">
        <v>108</v>
      </c>
      <c r="O59" s="84" t="s">
        <v>43</v>
      </c>
      <c r="P59" s="79">
        <v>25</v>
      </c>
      <c r="Q59" s="80">
        <v>50</v>
      </c>
      <c r="R59" s="80">
        <v>50</v>
      </c>
      <c r="S59" s="81" t="s">
        <v>230</v>
      </c>
      <c r="T59" s="85" t="s">
        <v>35</v>
      </c>
    </row>
    <row r="60" spans="1:20" ht="46.25" customHeight="1" x14ac:dyDescent="0.35">
      <c r="A60" s="70"/>
      <c r="B60" s="86"/>
      <c r="C60" s="84"/>
      <c r="D60" s="87"/>
      <c r="E60" s="87"/>
      <c r="F60" s="56"/>
      <c r="G60" s="73"/>
      <c r="H60" s="73"/>
      <c r="I60" s="72"/>
      <c r="J60" s="72"/>
      <c r="K60" s="72"/>
      <c r="L60" s="72"/>
      <c r="M60" s="82"/>
      <c r="N60" s="83"/>
      <c r="O60" s="84"/>
      <c r="P60" s="79"/>
      <c r="Q60" s="80"/>
      <c r="R60" s="80"/>
      <c r="S60" s="81"/>
      <c r="T60" s="85"/>
    </row>
    <row r="61" spans="1:20" ht="17.25" customHeight="1" x14ac:dyDescent="0.35">
      <c r="A61" s="70"/>
      <c r="B61" s="86"/>
      <c r="C61" s="64" t="s">
        <v>102</v>
      </c>
      <c r="D61" s="64"/>
      <c r="E61" s="64"/>
      <c r="F61" s="64"/>
      <c r="G61" s="64"/>
      <c r="H61" s="64"/>
      <c r="I61" s="59">
        <f>SUM(I59)</f>
        <v>342.2</v>
      </c>
      <c r="J61" s="59">
        <f>SUM(J59)</f>
        <v>315.10000000000002</v>
      </c>
      <c r="K61" s="59">
        <f>SUM(K59)</f>
        <v>600</v>
      </c>
      <c r="L61" s="59">
        <f>SUM(L59)</f>
        <v>600</v>
      </c>
      <c r="M61" s="59">
        <f>SUM(M59)</f>
        <v>1515.1</v>
      </c>
      <c r="N61" s="60"/>
      <c r="O61" s="74"/>
      <c r="P61" s="74"/>
      <c r="Q61" s="74"/>
      <c r="R61" s="74"/>
      <c r="S61" s="74"/>
      <c r="T61" s="75"/>
    </row>
    <row r="62" spans="1:20" ht="17" customHeight="1" x14ac:dyDescent="0.35">
      <c r="A62" s="70"/>
      <c r="B62" s="86"/>
      <c r="C62" s="64"/>
      <c r="D62" s="64"/>
      <c r="E62" s="64"/>
      <c r="F62" s="64"/>
      <c r="G62" s="64"/>
      <c r="H62" s="64"/>
      <c r="I62" s="59"/>
      <c r="J62" s="59"/>
      <c r="K62" s="59"/>
      <c r="L62" s="59"/>
      <c r="M62" s="59"/>
      <c r="N62" s="76"/>
      <c r="O62" s="77"/>
      <c r="P62" s="77"/>
      <c r="Q62" s="77"/>
      <c r="R62" s="77"/>
      <c r="S62" s="77"/>
      <c r="T62" s="78"/>
    </row>
    <row r="63" spans="1:20" ht="21.75" customHeight="1" x14ac:dyDescent="0.35">
      <c r="A63" s="70"/>
      <c r="B63" s="48" t="s">
        <v>103</v>
      </c>
      <c r="C63" s="48"/>
      <c r="D63" s="48"/>
      <c r="E63" s="48"/>
      <c r="F63" s="48"/>
      <c r="G63" s="48"/>
      <c r="H63" s="48"/>
      <c r="I63" s="37">
        <f>I61+I57+I44+I27</f>
        <v>49292.33</v>
      </c>
      <c r="J63" s="37">
        <f>J61+J57+J44+J27</f>
        <v>56833.399999999994</v>
      </c>
      <c r="K63" s="37">
        <f>K61+K57+K44+K27</f>
        <v>58055</v>
      </c>
      <c r="L63" s="37">
        <f>L61+L57+L44+L27</f>
        <v>59338.8</v>
      </c>
      <c r="M63" s="37">
        <f>M61+M57+M44+M27</f>
        <v>174227.20000000001</v>
      </c>
      <c r="N63" s="67"/>
      <c r="O63" s="68"/>
      <c r="P63" s="68"/>
      <c r="Q63" s="68"/>
      <c r="R63" s="68"/>
      <c r="S63" s="68"/>
      <c r="T63" s="69"/>
    </row>
    <row r="64" spans="1:20" ht="12" customHeight="1" x14ac:dyDescent="0.35">
      <c r="I64" s="7"/>
      <c r="J64" s="7"/>
      <c r="K64" s="7"/>
      <c r="L64" s="7"/>
      <c r="M64" s="7"/>
    </row>
    <row r="65" spans="1:4" ht="12" customHeight="1" x14ac:dyDescent="0.35">
      <c r="A65" s="46"/>
      <c r="B65" s="46"/>
      <c r="C65" s="46"/>
      <c r="D65" s="46"/>
    </row>
    <row r="67" spans="1:4" ht="12" customHeight="1" x14ac:dyDescent="0.35">
      <c r="A67" s="47"/>
      <c r="B67" s="47"/>
      <c r="C67" s="47"/>
      <c r="D67" s="47"/>
    </row>
    <row r="68" spans="1:4" ht="12" customHeight="1" x14ac:dyDescent="0.35">
      <c r="A68" s="45"/>
      <c r="B68" s="45"/>
      <c r="C68" s="45"/>
      <c r="D68" s="45"/>
    </row>
    <row r="70" spans="1:4" ht="12" customHeight="1" x14ac:dyDescent="0.35">
      <c r="A70" s="47"/>
      <c r="B70" s="47"/>
      <c r="C70" s="47"/>
      <c r="D70" s="47"/>
    </row>
    <row r="71" spans="1:4" ht="12" customHeight="1" x14ac:dyDescent="0.35">
      <c r="A71" s="45"/>
      <c r="B71" s="45"/>
      <c r="C71" s="45"/>
      <c r="D71" s="45"/>
    </row>
    <row r="73" spans="1:4" ht="12" customHeight="1" x14ac:dyDescent="0.35">
      <c r="A73" s="47"/>
      <c r="B73" s="47"/>
      <c r="C73" s="47"/>
      <c r="D73" s="47"/>
    </row>
    <row r="74" spans="1:4" ht="12" customHeight="1" x14ac:dyDescent="0.35">
      <c r="A74" s="45"/>
      <c r="B74" s="45"/>
      <c r="C74" s="45"/>
      <c r="D74" s="45"/>
    </row>
  </sheetData>
  <autoFilter ref="A8:T8" xr:uid="{00000000-0009-0000-0000-000000000000}"/>
  <mergeCells count="108">
    <mergeCell ref="B46:B58"/>
    <mergeCell ref="J57:J58"/>
    <mergeCell ref="B28:B45"/>
    <mergeCell ref="C1:T2"/>
    <mergeCell ref="C6:C7"/>
    <mergeCell ref="D6:D7"/>
    <mergeCell ref="E6:E7"/>
    <mergeCell ref="F6:F7"/>
    <mergeCell ref="S5:S6"/>
    <mergeCell ref="T5:T7"/>
    <mergeCell ref="N27:T27"/>
    <mergeCell ref="Q32:Q33"/>
    <mergeCell ref="G32:G33"/>
    <mergeCell ref="H32:H33"/>
    <mergeCell ref="P32:P33"/>
    <mergeCell ref="R32:R33"/>
    <mergeCell ref="S32:S33"/>
    <mergeCell ref="M32:M33"/>
    <mergeCell ref="S51:S52"/>
    <mergeCell ref="T51:T52"/>
    <mergeCell ref="S4:T4"/>
    <mergeCell ref="T32:T33"/>
    <mergeCell ref="N57:T58"/>
    <mergeCell ref="N4:R4"/>
    <mergeCell ref="D51:D52"/>
    <mergeCell ref="E51:E52"/>
    <mergeCell ref="F51:F52"/>
    <mergeCell ref="G51:G52"/>
    <mergeCell ref="H51:H52"/>
    <mergeCell ref="I51:I52"/>
    <mergeCell ref="J51:J52"/>
    <mergeCell ref="K51:K52"/>
    <mergeCell ref="M51:M52"/>
    <mergeCell ref="N5:N7"/>
    <mergeCell ref="O5:O7"/>
    <mergeCell ref="P5:P7"/>
    <mergeCell ref="I32:I33"/>
    <mergeCell ref="I57:I58"/>
    <mergeCell ref="K57:K58"/>
    <mergeCell ref="L57:L58"/>
    <mergeCell ref="C57:H58"/>
    <mergeCell ref="F32:F33"/>
    <mergeCell ref="J32:J33"/>
    <mergeCell ref="K32:K33"/>
    <mergeCell ref="L32:L33"/>
    <mergeCell ref="B9:B27"/>
    <mergeCell ref="A4:A7"/>
    <mergeCell ref="B4:B7"/>
    <mergeCell ref="C4:E5"/>
    <mergeCell ref="F4:F5"/>
    <mergeCell ref="G4:G7"/>
    <mergeCell ref="H4:H7"/>
    <mergeCell ref="I4:I6"/>
    <mergeCell ref="J4:M5"/>
    <mergeCell ref="C27:H27"/>
    <mergeCell ref="A68:D68"/>
    <mergeCell ref="B59:B62"/>
    <mergeCell ref="C61:H62"/>
    <mergeCell ref="I61:I62"/>
    <mergeCell ref="C59:C60"/>
    <mergeCell ref="D59:D60"/>
    <mergeCell ref="E59:E60"/>
    <mergeCell ref="F59:F60"/>
    <mergeCell ref="H59:H60"/>
    <mergeCell ref="G59:G60"/>
    <mergeCell ref="I59:I60"/>
    <mergeCell ref="M61:M62"/>
    <mergeCell ref="L51:L52"/>
    <mergeCell ref="C51:C52"/>
    <mergeCell ref="N61:T62"/>
    <mergeCell ref="K61:K62"/>
    <mergeCell ref="L61:L62"/>
    <mergeCell ref="J59:J60"/>
    <mergeCell ref="P59:P60"/>
    <mergeCell ref="Q59:Q60"/>
    <mergeCell ref="K59:K60"/>
    <mergeCell ref="S59:S60"/>
    <mergeCell ref="L59:L60"/>
    <mergeCell ref="M59:M60"/>
    <mergeCell ref="N59:N60"/>
    <mergeCell ref="O59:O60"/>
    <mergeCell ref="T59:T60"/>
    <mergeCell ref="R59:R60"/>
    <mergeCell ref="M57:M58"/>
    <mergeCell ref="A74:D74"/>
    <mergeCell ref="A65:D65"/>
    <mergeCell ref="A71:D71"/>
    <mergeCell ref="A73:D73"/>
    <mergeCell ref="B63:H63"/>
    <mergeCell ref="A70:D70"/>
    <mergeCell ref="Q5:Q7"/>
    <mergeCell ref="R5:R7"/>
    <mergeCell ref="O32:O33"/>
    <mergeCell ref="N32:N33"/>
    <mergeCell ref="M44:M45"/>
    <mergeCell ref="I44:I45"/>
    <mergeCell ref="J44:J45"/>
    <mergeCell ref="K44:K45"/>
    <mergeCell ref="L44:L45"/>
    <mergeCell ref="N44:T45"/>
    <mergeCell ref="C44:H45"/>
    <mergeCell ref="C32:C33"/>
    <mergeCell ref="D32:D33"/>
    <mergeCell ref="E32:E33"/>
    <mergeCell ref="N63:T63"/>
    <mergeCell ref="J61:J62"/>
    <mergeCell ref="A67:D67"/>
    <mergeCell ref="A9:A63"/>
  </mergeCells>
  <phoneticPr fontId="19" type="noConversion"/>
  <pageMargins left="0.74803149606299213" right="0.74803149606299213" top="0.98425196850393704" bottom="0.98425196850393704" header="0.51181102362204722" footer="0.51181102362204722"/>
  <pageSetup paperSize="8"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08 Socialinės atskirties maž...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Aškelianec</dc:creator>
  <cp:lastModifiedBy>Uršulia Seniut</cp:lastModifiedBy>
  <cp:lastPrinted>2023-01-18T08:44:23Z</cp:lastPrinted>
  <dcterms:created xsi:type="dcterms:W3CDTF">2017-03-20T14:30:23Z</dcterms:created>
  <dcterms:modified xsi:type="dcterms:W3CDTF">2023-07-04T13:03:59Z</dcterms:modified>
</cp:coreProperties>
</file>