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ata\Investicijų skyrius\Dokumentai\Investicijų skyrius\Matveiko\SVP\2023-2025 m. SVP\Patvirtintas SVP TS\"/>
    </mc:Choice>
  </mc:AlternateContent>
  <xr:revisionPtr revIDLastSave="0" documentId="13_ncr:1_{F6600AE5-A871-43D3-A142-CBD6162C198B}" xr6:coauthVersionLast="47" xr6:coauthVersionMax="47" xr10:uidLastSave="{00000000-0000-0000-0000-000000000000}"/>
  <bookViews>
    <workbookView xWindow="4940" yWindow="4940" windowWidth="28800" windowHeight="15410" xr2:uid="{00000000-000D-0000-FFFF-FFFF00000000}"/>
  </bookViews>
  <sheets>
    <sheet name="02 Švietimo kokybės ir priei..." sheetId="1" r:id="rId1"/>
  </sheets>
  <definedNames>
    <definedName name="_xlnm._FilterDatabase" localSheetId="0" hidden="1">'02 Švietimo kokybės ir priei...'!$A$12:$T$62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1" l="1"/>
  <c r="M58" i="1"/>
  <c r="M59" i="1"/>
  <c r="M60" i="1"/>
  <c r="M53" i="1"/>
  <c r="M54" i="1"/>
  <c r="M55" i="1"/>
  <c r="M56" i="1"/>
  <c r="M49" i="1"/>
  <c r="M50" i="1"/>
  <c r="M51" i="1"/>
  <c r="M52" i="1"/>
  <c r="M44" i="1"/>
  <c r="M45" i="1"/>
  <c r="M46" i="1"/>
  <c r="M47" i="1"/>
  <c r="M48" i="1"/>
  <c r="M40" i="1"/>
  <c r="M41" i="1"/>
  <c r="M42" i="1"/>
  <c r="M43" i="1"/>
  <c r="M35" i="1"/>
  <c r="M36" i="1"/>
  <c r="M37" i="1"/>
  <c r="M38" i="1"/>
  <c r="M39" i="1"/>
  <c r="M34" i="1"/>
  <c r="M30" i="1"/>
  <c r="M31" i="1"/>
  <c r="M32" i="1"/>
  <c r="M27" i="1"/>
  <c r="M28" i="1"/>
  <c r="M29" i="1"/>
  <c r="M26" i="1"/>
  <c r="M24" i="1"/>
  <c r="M22" i="1"/>
  <c r="M23" i="1"/>
  <c r="M20" i="1"/>
  <c r="M21" i="1"/>
  <c r="M17" i="1"/>
  <c r="M18" i="1"/>
  <c r="M14" i="1"/>
  <c r="L61" i="1"/>
  <c r="K61" i="1"/>
  <c r="J61" i="1"/>
  <c r="I61" i="1"/>
  <c r="I31" i="1" l="1"/>
  <c r="I29" i="1"/>
  <c r="L19" i="1" l="1"/>
  <c r="K19" i="1"/>
  <c r="J19" i="1"/>
  <c r="M19" i="1" s="1"/>
  <c r="I19" i="1"/>
  <c r="L16" i="1"/>
  <c r="K16" i="1"/>
  <c r="J16" i="1"/>
  <c r="M16" i="1" s="1"/>
  <c r="I16" i="1"/>
  <c r="L15" i="1"/>
  <c r="K15" i="1"/>
  <c r="J15" i="1"/>
  <c r="M15" i="1" s="1"/>
  <c r="I15" i="1"/>
  <c r="I14" i="1"/>
  <c r="L13" i="1"/>
  <c r="K13" i="1"/>
  <c r="J13" i="1"/>
  <c r="M13" i="1" s="1"/>
  <c r="I13" i="1"/>
  <c r="I33" i="1" l="1"/>
  <c r="J33" i="1"/>
  <c r="K33" i="1"/>
  <c r="L33" i="1"/>
  <c r="M61" i="1" l="1"/>
  <c r="M33" i="1"/>
  <c r="M62" i="1" l="1"/>
  <c r="J62" i="1"/>
  <c r="L62" i="1"/>
  <c r="K62" i="1"/>
  <c r="I62" i="1"/>
</calcChain>
</file>

<file path=xl/sharedStrings.xml><?xml version="1.0" encoding="utf-8"?>
<sst xmlns="http://schemas.openxmlformats.org/spreadsheetml/2006/main" count="495" uniqueCount="255">
  <si>
    <t>Tikslas</t>
  </si>
  <si>
    <t>Uždavinys</t>
  </si>
  <si>
    <t>Priemonė</t>
  </si>
  <si>
    <t>Planinis terminas</t>
  </si>
  <si>
    <t>Finansavimo šaltinis</t>
  </si>
  <si>
    <t>Asignavimų valdytojas</t>
  </si>
  <si>
    <t>Matavimo rodiklis</t>
  </si>
  <si>
    <t>Atsakingas</t>
  </si>
  <si>
    <t>Rodiklio pavadinimas</t>
  </si>
  <si>
    <t>Mato vnt.</t>
  </si>
  <si>
    <t>Savininkas</t>
  </si>
  <si>
    <t>Vykdytojas</t>
  </si>
  <si>
    <t>Kodas</t>
  </si>
  <si>
    <t>Pavadinimas</t>
  </si>
  <si>
    <t>Aprašymas</t>
  </si>
  <si>
    <t>Suma</t>
  </si>
  <si>
    <t>tūkst. Eur.</t>
  </si>
  <si>
    <t>Administracijos vnt.</t>
  </si>
  <si>
    <t>02.01</t>
  </si>
  <si>
    <t>02.01.01</t>
  </si>
  <si>
    <t>02.01.01.01</t>
  </si>
  <si>
    <t>Ugdymo proceso organizavimas ir ugdymo aplinkos gerinimas ikimokyklinio ugdymo įstaigose bei mokyklose-darželiuose</t>
  </si>
  <si>
    <t>Švietimo sk.</t>
  </si>
  <si>
    <t>Ugdomų vaikų ir mokinių sk.</t>
  </si>
  <si>
    <t>asm.</t>
  </si>
  <si>
    <t>02.01.01.03</t>
  </si>
  <si>
    <t>Ugdymo proceso organizavimas ir ugdymo aplinkos gerinimas pradinėse mokyklose</t>
  </si>
  <si>
    <t>02.01.01.04</t>
  </si>
  <si>
    <t>Ugdymo proceso organizavimas ir ugdymo aplinkos gerinimas pagrindinėse mokyklose</t>
  </si>
  <si>
    <t>02.01.01.05</t>
  </si>
  <si>
    <t>%</t>
  </si>
  <si>
    <t>02.01.01.09</t>
  </si>
  <si>
    <t>Kompensacija už mokinių pavėžėjimą</t>
  </si>
  <si>
    <t>SB</t>
  </si>
  <si>
    <t>02.01.01.10</t>
  </si>
  <si>
    <t>vnt.</t>
  </si>
  <si>
    <t>02.01.01.11</t>
  </si>
  <si>
    <t>Neformaliojo vaikų švietimo mokyklose ugdomų mokinių skaičius</t>
  </si>
  <si>
    <t>02.01.01.13</t>
  </si>
  <si>
    <t>Administracija</t>
  </si>
  <si>
    <t xml:space="preserve">Mokinių vasaros poilsio stovyklose dalyvavusių mokinių dalis </t>
  </si>
  <si>
    <t>02.01.01.14</t>
  </si>
  <si>
    <t>Meno, muzikos ir sporto mokyklų mokytojų bei trenerių darbo ir socialinio draudimo apmokėjimas</t>
  </si>
  <si>
    <t>02.01.01.16</t>
  </si>
  <si>
    <t>Savivaldybės švietimo įstaigų skaičius</t>
  </si>
  <si>
    <t>02.01.01.18</t>
  </si>
  <si>
    <t>02.01.01.19</t>
  </si>
  <si>
    <t>Švietimo pagalba</t>
  </si>
  <si>
    <t>Vilniaus rajono pedagoginės psichologinės tarnybos veiklos užtikrinimas bei darbo sąlygų gerinimas</t>
  </si>
  <si>
    <t>Suremontuoti patalpas, sutvarkyti aplinką, įsigyti baldus ir įrangą.</t>
  </si>
  <si>
    <t>Modernizuota 1 įstaiga</t>
  </si>
  <si>
    <t>02.01.01.25</t>
  </si>
  <si>
    <t>SB, VB, ES</t>
  </si>
  <si>
    <t>02.01.01.31</t>
  </si>
  <si>
    <t>Neformaliojo vaikų švietimo programų finansavimas</t>
  </si>
  <si>
    <t>Vilniaus rajono mokinių dalis, dalyvaujanti neformaliojo vaikų švietimo programose</t>
  </si>
  <si>
    <t>ES, SB</t>
  </si>
  <si>
    <t>Investicijų sk., Statybos sk.</t>
  </si>
  <si>
    <t>Užtikrinti, kad rajono ugdymo įstaigų tinklas patenkintų gyventojų poreikius - iš viso:</t>
  </si>
  <si>
    <t>Statybos sk.</t>
  </si>
  <si>
    <t>02.01.02.22</t>
  </si>
  <si>
    <t>Apšiltinti pastatą, suremontuoti vidaus patalpas, sutvarkyti aplinką.</t>
  </si>
  <si>
    <t>02.01.02.26</t>
  </si>
  <si>
    <t>Apšiltinti pastatą, sutvarkyti aplinką, pastatyti aktų salės ir muzikos mokyklos priestatus</t>
  </si>
  <si>
    <t>Gerinti ugdymo paslaugų kokybę - iš viso:</t>
  </si>
  <si>
    <t>Užtikrinti sklandų ugdymo procesą rajono ugdymo įstaigose - iš viso:</t>
  </si>
  <si>
    <t>Vadovaujantis Transporto lengvatų bei Švietimo įstatymais mokinių, gyvenančių kaimuose, miesteliuose toliau nei 3 km nuo mokyklos, bei neįgalių vaikų ir mokinių nemokamo pavėžėjimo į mokyklą ir atgal užtikrinimas</t>
  </si>
  <si>
    <t>Nemokamai pavežamų neįgalių vaikų ir mokinių bei mokinių, gyvenančių toliau nei 3 km nuo mokyklos, dalis</t>
  </si>
  <si>
    <t>Neformaliojo vaikų švietimo mokyklų veiklos organizavimas ir ugdymo aplinkos gerinimas</t>
  </si>
  <si>
    <t>Mokytojų darbo apmokėjimas švietimo įstaigose didinant švietimo prieinamumą bei ugdymo formų įvairovę</t>
  </si>
  <si>
    <t>SB, VB</t>
  </si>
  <si>
    <t>SB, ES,VB</t>
  </si>
  <si>
    <t xml:space="preserve"> Švietimo sk.</t>
  </si>
  <si>
    <t>Apšiltinti pastatą, suremontuoti vidaus patalpas</t>
  </si>
  <si>
    <t>Įrengta salė</t>
  </si>
  <si>
    <t>02.01.01.36</t>
  </si>
  <si>
    <t>Tarpinstitucinio bendradarbiavimo koordinatorius</t>
  </si>
  <si>
    <t xml:space="preserve">Ugdymo proceso organizavimas ir ugdymo aplinkos gerinimas gimnazijose </t>
  </si>
  <si>
    <t>02.01.02.31</t>
  </si>
  <si>
    <t>02.01.02.32</t>
  </si>
  <si>
    <t>Vilniaus r. Bezdonių Julijaus Slovackio gimnazijos sporto salės statyba</t>
  </si>
  <si>
    <t xml:space="preserve">Pastatytas mokyklos priestatas </t>
  </si>
  <si>
    <t>Įrengta sporto salė</t>
  </si>
  <si>
    <t>02.01.02.37</t>
  </si>
  <si>
    <t>02.01.02.40</t>
  </si>
  <si>
    <t xml:space="preserve"> Suremontuoti patalpas, sutvarkyti aplinką.</t>
  </si>
  <si>
    <t>Apšiltinti pastatą, suremontuoti vidaus patalpas ir katilinę.</t>
  </si>
  <si>
    <t>VB, SB, KF</t>
  </si>
  <si>
    <t>Kitoms švietimo reikmėms</t>
  </si>
  <si>
    <t>Švietimo sk.,administracija</t>
  </si>
  <si>
    <t>Darželio statybos darbai.</t>
  </si>
  <si>
    <t>02.01.01.37</t>
  </si>
  <si>
    <t>02.01.01.38</t>
  </si>
  <si>
    <t>02.01.02.41</t>
  </si>
  <si>
    <t>02.01.02.42</t>
  </si>
  <si>
    <t>02.01.02.43</t>
  </si>
  <si>
    <t>02.01.02.44</t>
  </si>
  <si>
    <t>02.01.02.46</t>
  </si>
  <si>
    <t>Kokybiško vaikų ir mokinių ugdymo užtikrinimas pagrindinėse mokyklose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</si>
  <si>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gimnazijose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</si>
  <si>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ikimokyklinio ugdymo įstaigose ir mokyklose-darželiuose bei ugdymo sąlygų gerinimas juose (naujų ugdymo priemonių, įrangos, baldų atnaujinimas, patalpų, teritorijų priežiūra, remontas ir išlaikymas, pedagogų ir kitų darbuotojų darbo apmokėjimas bei kvalifikacijos kėlimas)</t>
  </si>
  <si>
    <t>Kokybiško vaikų ir mokinių ugdymo užtikrinimas pradinėse mokyklose bei ugdymo sąlygų gerinimas jose (naujų ugdymo priemonių, įrangos, baldų atnaujinimas, patalpų, teritorijų priežiūra, remontas ir išlaikymas, pedagogų ir kitų darbuotojų darbo apmokėjimas bei kvalifikacijos kėlimas)</t>
  </si>
  <si>
    <t xml:space="preserve">Valstybinių ir mokyklinių brandos egzaminų organizavimas ir vykdymas gimnazijose, mokyklinių brandos egzaminų darbų vertinimas bei apeliacijų nagrinėjimas </t>
  </si>
  <si>
    <t>Kokybiško mokinių ugdymo užtikrinimas meno, muzikos ir sporto mokyklose bei mokinių ugdymo sąlygų gerinimas jose (naujų ugdymo priemonių, įrangos, baldų atnaujinimas, patalpų, teritorijų priežiūra, remontas ir išlaikymas, pedagogų ir kitų darbuotojų darbo apmokėjimas bei kvalifikacijos kėlimas)</t>
  </si>
  <si>
    <t>Vilniaus r. Nemėžio šv. Rapolo Kalinausko gimnazijos pastato ir ugdymo aplinkos modernizavimas</t>
  </si>
  <si>
    <t>Mokytojų ir pagalbos mokiniui specialistų kelionės išlaidų kompensavimas</t>
  </si>
  <si>
    <t>Kelionės išlaidų kompensavimas į mokyklą ir atgal.</t>
  </si>
  <si>
    <t>Lėšos panaudotos priemonei proc.</t>
  </si>
  <si>
    <t>Vilniaus r. Nemenčinės Konstanto Parčevskio gimnazijos modernizavimas su aktų salės ir muzikos mokyklos pastatų statyba</t>
  </si>
  <si>
    <t>Vilniaus r. Medininkų šv. Kazimiero gimnazijos pastato modernizavimas</t>
  </si>
  <si>
    <t>Vilniaus r. Vaidotų mokyklos-darželio ,,Margaspalvis aitvarėlis" renovacija ir modernizavimas</t>
  </si>
  <si>
    <t>Vilniaus r. Nemenčinės vaikų lopšelio-darželio modernizavimas</t>
  </si>
  <si>
    <t>Vilniaus r. Buivydžių Tadeušo Konvickio gimnazijos pastato renovacija, katilinės remontas</t>
  </si>
  <si>
    <t>Vilniaus r. Bezdonių Julijaus Slovackio gimnazija, Administracija</t>
  </si>
  <si>
    <t>Administracija, Valčiūnų gimnazija</t>
  </si>
  <si>
    <t>Administracija, Nemenčinės vaikų lopšelis darželis</t>
  </si>
  <si>
    <t>Administracija, Avižienių gimnazija</t>
  </si>
  <si>
    <t>Vilniaus rajono pedagoninė psichologinė tarnyba</t>
  </si>
  <si>
    <t>Mokymosi pasiekimų patikrinimo organizavimas ir vykdymas</t>
  </si>
  <si>
    <t>MK, SB, KD, BĮ</t>
  </si>
  <si>
    <t>MK</t>
  </si>
  <si>
    <t>BĮ, MK, SB, ES, VB</t>
  </si>
  <si>
    <t>Priėmimo į Vilniaus rajono savivaldybės ikimokyklinio ugdymo ir kitas švietimo įstaigas centralizuotos informacinės sistemos diegimas, palaikymas ir priežiūra. Švietimo įstaigų remontai bei kitos švietimo reikmės.</t>
  </si>
  <si>
    <t>SB, KD</t>
  </si>
  <si>
    <t>02.01.01.39</t>
  </si>
  <si>
    <t>Kokybės krepšelis</t>
  </si>
  <si>
    <t>Projekto ,,Kokybės krepšelis" dotacija Vilniaus rajono savivaldybės mokyklų mokinių pasiekimams gerinti (mokinių konsultacijoms, kitai mokymosi pagalbai, ugdymo aplinkai, tiriamąjai ir kūrybinei mokinių veiklai organizuoti, mokytojų kvalifikacijai tobulinti ir kt.)</t>
  </si>
  <si>
    <t>Švietimo įstaigos</t>
  </si>
  <si>
    <t>2023 m.</t>
  </si>
  <si>
    <t>Pastatytas ir įrengtas naujas vaikų darželis</t>
  </si>
  <si>
    <t>MK, SB, KD, BĮ, VB</t>
  </si>
  <si>
    <t>MK, SB, KD, BĮ,VB</t>
  </si>
  <si>
    <t>SB, ES, VB</t>
  </si>
  <si>
    <t>02.01.02.48</t>
  </si>
  <si>
    <t>Mokyklos pastato apšiltinimas ir rekonstrukcija praplečiant pastatą, vidaus patalpų modernizavimas.</t>
  </si>
  <si>
    <t>Bendrojo ugdymo švietimo įstaigų mokinių kūrybiškumo bei saviraiškos poreikių tenkinimas neatlygintinai pasirinkus papildomas dailės, kalbų, sporto, šokių, techninės kūrybos, sveikos gyvensenos, pilietiškumo, socialinio ugdymo ir kitas neformaliojo vaikų švietimo programas.</t>
  </si>
  <si>
    <t>Projekte dalyvaujančių mokyklų skaičius</t>
  </si>
  <si>
    <t>Organizuotų brandos egzaminų skaičius</t>
  </si>
  <si>
    <t>Atliktų vertinimų skaičius</t>
  </si>
  <si>
    <t>Suteiktų konsultacijų skaičius</t>
  </si>
  <si>
    <t>Kelionės išlaidų kompensavimo mokytojams ir pagalbos mokiniui specialistams, vykstantiems į Vilniaus rajono savivaldybės mokyklas nuo 3 iki 40 km, dalis</t>
  </si>
  <si>
    <t>Vilniaus r. Didžiosios Riešės vaikų darželio statyba</t>
  </si>
  <si>
    <t>Vilniaus r. Riešės šv. Faustinos Kovalskos pagrindinės mokyklos pastato rekonstrukcija, praplečiant pastatą</t>
  </si>
  <si>
    <t>2024 m.</t>
  </si>
  <si>
    <t>nuolat</t>
  </si>
  <si>
    <t>2022 -2023</t>
  </si>
  <si>
    <t>2022 -2024</t>
  </si>
  <si>
    <t>Vilniaus r. Eitminiškių pagrindinės mokyklos pastato rekonstrukcija</t>
  </si>
  <si>
    <t>Rekonstrukcijos darbai</t>
  </si>
  <si>
    <t>Atnaujinimo darbai</t>
  </si>
  <si>
    <t>SB, Privačios lėšos (PPP)</t>
  </si>
  <si>
    <t>2021 -2025</t>
  </si>
  <si>
    <t>2022 -2025</t>
  </si>
  <si>
    <t>2018 -2024</t>
  </si>
  <si>
    <t>SB, MK, BĮ</t>
  </si>
  <si>
    <t>ES, VB, SB</t>
  </si>
  <si>
    <t>Papildomos ugdymo vietos</t>
  </si>
  <si>
    <t>Vilniaus r. Nemėžio šv. Rapolo Kalinausko gimnazijos ugdymo aplinkos plėtra</t>
  </si>
  <si>
    <t>2018 -2025</t>
  </si>
  <si>
    <t xml:space="preserve"> VB</t>
  </si>
  <si>
    <t>SB, KT</t>
  </si>
  <si>
    <t>Vilniaus r. Avižienių gimnazijos sporto aikštyno įrengimas, priestato statyba</t>
  </si>
  <si>
    <t>Vilniaus r. Zujūnų gimnazijos Čekoniškių pagrindinio ugdymo skyriaus pastato atnaujinimas (modernizavimas)</t>
  </si>
  <si>
    <t>Administracija, BĮ</t>
  </si>
  <si>
    <t>Planuojamas patalpų remontas, šildymo sistemos ir elektros instaliacijos keitimas.</t>
  </si>
  <si>
    <t>Aikštyno statybos darbai. Siekiant ugdymo aplinkos plėtros ir įgyvendinant Tūkstantmečio mokyklų programą pastatyti Avižienių gimnazijos pastato priestatą su STEAM laboratorijomis.</t>
  </si>
  <si>
    <t>Įrengtas sporto aikštynas, pastatytas priestatas</t>
  </si>
  <si>
    <t>2022-2024</t>
  </si>
  <si>
    <t>02.01.02.49</t>
  </si>
  <si>
    <t>02.01.02.50</t>
  </si>
  <si>
    <t>02.01.02.51</t>
  </si>
  <si>
    <t>02.01.02.52</t>
  </si>
  <si>
    <t>02.01.02.53</t>
  </si>
  <si>
    <t>02.01.02.54</t>
  </si>
  <si>
    <t>2017 -2025</t>
  </si>
  <si>
    <t>2020 -2025</t>
  </si>
  <si>
    <t>2019 -2023</t>
  </si>
  <si>
    <t>Švietimo sk., PPT</t>
  </si>
  <si>
    <t>02.01.02.55</t>
  </si>
  <si>
    <t>02.01.02.56</t>
  </si>
  <si>
    <t>Atnaujinti mokyklos pastatą</t>
  </si>
  <si>
    <t>02.01.02.57</t>
  </si>
  <si>
    <t>Gimnazijos II etapo statybos darbai</t>
  </si>
  <si>
    <t>2022 m. skirtos lėšos (pradžioje einamųjų metų)</t>
  </si>
  <si>
    <t>2025 m.</t>
  </si>
  <si>
    <t>Planuojamos lėšos 2023 - 2025 metais</t>
  </si>
  <si>
    <t>Koordinuotai tekiamų paslaugų, minimalios  ir vidutinės priežiūros priemonių, privalomo ikimokyklinio ugdymo skyrimas.</t>
  </si>
  <si>
    <t>VB,SB</t>
  </si>
  <si>
    <t>Įgyvendintų priemonių skaičius</t>
  </si>
  <si>
    <t>proc.</t>
  </si>
  <si>
    <t>Patenkintų socialinės apsaugos, kultūros ir sporto paraiškų dalis</t>
  </si>
  <si>
    <t>Socialinės apsaugos, kultūros ir sporto rėmimo fondas</t>
  </si>
  <si>
    <t>Socialinės apsaugos, kultūros ir sporto paraiškų rėmimas</t>
  </si>
  <si>
    <t>Mokyklų bendruomenių skatinimas bei mokinių vasaros poilsio organizavimas</t>
  </si>
  <si>
    <t>Pagal Mokinių vasaros poilsio programų konkursą dieninių, išvažiuojamųjų, sporto ir kūrybinių vasaros stovyklų finansavimas bei mokyklų bendruomenių skatinimas</t>
  </si>
  <si>
    <t>Formalųjį švietimą papildančio ugdymo programų finansavimas</t>
  </si>
  <si>
    <t>02.01.02.58</t>
  </si>
  <si>
    <t>02.01.02.59</t>
  </si>
  <si>
    <t>2023-2024</t>
  </si>
  <si>
    <t>2022 - 2025</t>
  </si>
  <si>
    <t>2022-2023</t>
  </si>
  <si>
    <t>2018 -2023</t>
  </si>
  <si>
    <t>2022-2025</t>
  </si>
  <si>
    <t>Atnaujinti Pagirių gimnazijos skyriaus pastatą</t>
  </si>
  <si>
    <t>2020 -2023</t>
  </si>
  <si>
    <t>02.01.01.41</t>
  </si>
  <si>
    <t>Jaunimo politikos įgyvendinimas bei jaunimo teisių apsaugos užtikrinimas</t>
  </si>
  <si>
    <t>Jaunimo reikalų koordinatorius</t>
  </si>
  <si>
    <t>Jaunimo programose dalyvavusių jaunų žmonių skaičius</t>
  </si>
  <si>
    <t>Žemės sklypo (kad. Nr. 4103/0300:1069), esančio Vilniaus r. sav., Avižienių sen., Bukiškio k., perėmimas Vilniaus rajono savivaldybei kaip visuomenės poreikiams skirtą teritoriją ugdymo įstaigai statyti ir susisiekimo, inžinerinių komunikacijų infrastruktūrai įrengti; darželio statyba</t>
  </si>
  <si>
    <t>Ikimokyklinių grupių  įrengimas Vilniaus r. sav., Avižienių sen., Bukiškio k.</t>
  </si>
  <si>
    <t>Vilniaus r. Nemėžio vaikų lopšelio-darželio ugdymo aplinkos plėtra</t>
  </si>
  <si>
    <t>2023-2025</t>
  </si>
  <si>
    <t>Vilniaus r. Pagirių gimnazijos plėtra</t>
  </si>
  <si>
    <t>Galimybių studijos užsakymas dėl Vilniaus r. Pagirių gimnazijos plėtros</t>
  </si>
  <si>
    <t>Universalios sporto aikštelės įrengimas prie Vilniaus r. Kyviškių pagrindinės mokyklos</t>
  </si>
  <si>
    <t>Universalios sporto aikštelės įrengimas</t>
  </si>
  <si>
    <t>Įrengta sporto aikštelė</t>
  </si>
  <si>
    <t>02.01.02.60</t>
  </si>
  <si>
    <t>02.01.02.61</t>
  </si>
  <si>
    <t>02.01.02.62</t>
  </si>
  <si>
    <t>Investicijų sk.</t>
  </si>
  <si>
    <t>Jaunimo politikos formavimas</t>
  </si>
  <si>
    <t xml:space="preserve">Vilniaus r. Pagirių gimnazijos Keturiasdešimt Totorių pagrindinio ugdymo skyriaus, Vilniaus r. sav., Pagirių sen., Keturiasdešimt Totorių k., Vytauto g. 31, atnaujinimas (modernizavimas) </t>
  </si>
  <si>
    <t>02.01.02.47</t>
  </si>
  <si>
    <t>Administracija, Vilniaus r. Zujūnų gimnazija</t>
  </si>
  <si>
    <t>SB, ES</t>
  </si>
  <si>
    <t>Sporto aikštyno įrengimas bei teritorijos sutvarkymas</t>
  </si>
  <si>
    <t>Ugdymo finansavimo poreikių skirtumams tarp mokyklų sumažinti; pedagoginių darbuotojų darbo užmokesčiui, ikimokyklinio, priešmokyklinio ir bendrojo ugdymo kokybei ir prieinamumui užtikrinti (tarp jų ir mokyti namuose), ikimokyklinio ir priešmokyklinio ugdymo formų įvairovei diegti; finansuoti užsienio kalbų mokymuisi laikinosiose grupėse, mažesnėse už numatytąsias švietimo, mokslo ir sporto ministro tvirtinamuose pradinio, pagrindinio ir vidurinio ugdymo programų bendruosiuose ugdymo planuose; finansuoti priemonėms, skirtoms mokinių iš nepalankios socialinės, ekonominės ir kultūrinės aplinkos mokymosi skirtumams sumažinti.</t>
  </si>
  <si>
    <t xml:space="preserve">Statybos sk. </t>
  </si>
  <si>
    <t>Pastato modernizavimas</t>
  </si>
  <si>
    <t>2019-2024</t>
  </si>
  <si>
    <t>Parengta galimybių studija</t>
  </si>
  <si>
    <t>Įrengtos naujos ikimokyklinio ugdymo grupės</t>
  </si>
  <si>
    <t>Švietimo sk., Statybos sk.</t>
  </si>
  <si>
    <t>Švietimo sk.,  Investicijų sk., Statybos sk.</t>
  </si>
  <si>
    <t>Švietimo sk., Investicijų sk.</t>
  </si>
  <si>
    <t xml:space="preserve">   1 lentelė                                                                                                                                                                                                                                                                                                                                                                                                                                                                                                                                                  
2023-2025 METŲ VILNIAUS RAJONO SAVIVALDYBĖS ŠVIETIMO KOKYBĖS IR PRIEINAMUMO GERINIMO PROGRAMOS  NR. 02
TIKSLŲ, UŽDAVINIŲ IR PRIEMONIŲ IŠLAIDŲ SUVESTINĖ
</t>
  </si>
  <si>
    <t>Įrengtas sporto aikštynas</t>
  </si>
  <si>
    <t>Vilniaus r. Zujūnų gimnazijos sporto aikštyno įrengimas</t>
  </si>
  <si>
    <t>Vilniaus r. Valčiūnų vaikų lopšelio-darželio pastato  ir ugdymo aplinkos modernizavimas</t>
  </si>
  <si>
    <t>Vilniaus r. Lavoriškių Stepono Batoro gimnazijos ikimokyklinio ugdymo pastato priestato salei statyba</t>
  </si>
  <si>
    <t>Vilniaus r. Valčiūnų gimnazijos pastato, Vilniaus r. sav., Juodšilių sen., Valčiūnų k., Draugystės g. 17, atnaujinimas (modernizavimas)</t>
  </si>
  <si>
    <t>Modernizuotas 1 įstaigos pastatas</t>
  </si>
  <si>
    <t>Pastatyti Nemėžio šv. Rapolo Kalinausko gimnazijos pastato priestatą, siekant ugdymo aplinkos plėtros</t>
  </si>
  <si>
    <t>Vilniaus r. Rudaminos lopšelio-darželio patalpų modernizavimas</t>
  </si>
  <si>
    <t>Buvusių Vilniaus r. Rudaminos meno mokyklos patalpų pertvarkymas į ikimokyklinio ugdymo grupių patalpas.</t>
  </si>
  <si>
    <t>Vilniaus r. Sudervės Mariano Zdziechovskio pagrindinės mokyklos mokymosi erdvių modernizavimas</t>
  </si>
  <si>
    <t>Vilniaus r. Avižienių gimnazijos Dūkštų pagrindinio ugdymo skyriaus pastato atnaujinimas (modernizavimas)</t>
  </si>
  <si>
    <t>Vilniaus r. Avižienių gimnazijos Dūkštų pagrindinio ugdymo skyriaus pastato, Vilniaus r. sav., Dūkštų sen., Dūkštų k., Pijorų g. 3 atnaujinimas (modernizavimas) ikimokyklinio ugdymo grupėms</t>
  </si>
  <si>
    <t>Atnaujinti pastatą ikimokyklinio ugdymo grupėms</t>
  </si>
  <si>
    <t>Vilniaus r. Egliškių šv. Jono Bosko gimnazijos II etapo B korpuso  statyba ir teritorijos sutvarkymas</t>
  </si>
  <si>
    <t>Vilniaus r. Buivydiškių mokyklos-darželio pastato, Vilniaus r. sav., Zujūnų sen., Buivydiškių k., Parko g. 4, priestato statyba</t>
  </si>
  <si>
    <t>Pastatyti Vilniaus r. Nemėžio vaikų lopšelio-darželio pastato priestatą, siekant ugdymo aplinkos plėtros</t>
  </si>
  <si>
    <t>Pastatytas mokyklos-darželio priestatas ikimokyklinio ugdymo grupėms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</si>
</sst>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Red]#,##0.00\ _€"/>
  </numFmts>
  <fonts count="24" x14ac:knownFonts="1">
    <font>
      <sz val="11"/>
      <color indexed="8"/>
      <name val="Calibri"/>
      <family val="2"/>
      <charset val="186"/>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sz val="9"/>
      <name val="Calibri"/>
      <family val="2"/>
    </font>
    <font>
      <b/>
      <sz val="11"/>
      <name val="Calibri"/>
      <family val="2"/>
    </font>
    <font>
      <sz val="9"/>
      <name val="Calibri"/>
      <family val="1"/>
      <charset val="186"/>
    </font>
    <font>
      <sz val="8"/>
      <name val="Calibri"/>
      <family val="2"/>
    </font>
    <font>
      <b/>
      <sz val="8"/>
      <name val="Calibri"/>
      <family val="2"/>
      <scheme val="minor"/>
    </font>
    <font>
      <sz val="8"/>
      <name val="Calibri"/>
      <family val="2"/>
      <scheme val="minor"/>
    </font>
    <font>
      <sz val="8"/>
      <color theme="1"/>
      <name val="Calibri"/>
      <family val="2"/>
      <scheme val="minor"/>
    </font>
    <font>
      <strike/>
      <sz val="8"/>
      <name val="Calibri"/>
      <family val="2"/>
      <scheme val="minor"/>
    </font>
    <font>
      <sz val="9"/>
      <name val="Calibri"/>
      <family val="2"/>
      <charset val="186"/>
      <scheme val="minor"/>
    </font>
    <font>
      <b/>
      <sz val="9"/>
      <name val="Calibri"/>
      <family val="2"/>
      <charset val="186"/>
      <scheme val="minor"/>
    </font>
    <font>
      <b/>
      <sz val="8"/>
      <name val="Calibri"/>
      <family val="2"/>
      <charset val="186"/>
      <scheme val="minor"/>
    </font>
    <font>
      <sz val="8"/>
      <name val="Calibri"/>
      <family val="2"/>
      <charset val="186"/>
      <scheme val="minor"/>
    </font>
    <font>
      <sz val="7"/>
      <name val="Calibri"/>
      <family val="2"/>
      <charset val="186"/>
      <scheme val="minor"/>
    </font>
    <font>
      <sz val="8"/>
      <name val="Calibri"/>
      <family val="2"/>
      <charset val="186"/>
    </font>
    <font>
      <sz val="8"/>
      <color rgb="FF000000"/>
      <name val="Calibri"/>
      <family val="2"/>
      <charset val="186"/>
      <scheme val="minor"/>
    </font>
    <font>
      <sz val="8"/>
      <color rgb="FF000000"/>
      <name val="Calibri"/>
      <family val="2"/>
      <charset val="186"/>
    </font>
    <font>
      <b/>
      <sz val="9"/>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47">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thin">
        <color indexed="0"/>
      </left>
      <right style="medium">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style="medium">
        <color indexed="0"/>
      </top>
      <bottom style="thin">
        <color indexed="0"/>
      </bottom>
      <diagonal/>
    </border>
    <border>
      <left/>
      <right/>
      <top style="medium">
        <color indexed="0"/>
      </top>
      <bottom style="thin">
        <color indexed="0"/>
      </bottom>
      <diagonal/>
    </border>
    <border>
      <left style="thin">
        <color indexed="0"/>
      </left>
      <right/>
      <top/>
      <bottom style="thin">
        <color indexed="0"/>
      </bottom>
      <diagonal/>
    </border>
    <border>
      <left/>
      <right style="medium">
        <color indexed="0"/>
      </right>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medium">
        <color indexed="0"/>
      </left>
      <right style="thin">
        <color indexed="0"/>
      </right>
      <top/>
      <bottom style="thin">
        <color indexed="0"/>
      </bottom>
      <diagonal/>
    </border>
    <border>
      <left style="thin">
        <color indexed="0"/>
      </left>
      <right style="medium">
        <color indexed="0"/>
      </right>
      <top/>
      <bottom/>
      <diagonal/>
    </border>
    <border>
      <left style="medium">
        <color indexed="0"/>
      </left>
      <right style="thin">
        <color indexed="0"/>
      </right>
      <top/>
      <bottom style="thin">
        <color indexed="64"/>
      </bottom>
      <diagonal/>
    </border>
    <border>
      <left style="thin">
        <color indexed="0"/>
      </left>
      <right style="thin">
        <color indexed="0"/>
      </right>
      <top/>
      <bottom style="thin">
        <color indexed="64"/>
      </bottom>
      <diagonal/>
    </border>
    <border>
      <left style="thin">
        <color indexed="0"/>
      </left>
      <right style="medium">
        <color indexed="0"/>
      </right>
      <top/>
      <bottom style="thin">
        <color indexed="64"/>
      </bottom>
      <diagonal/>
    </border>
    <border>
      <left style="thin">
        <color indexed="64"/>
      </left>
      <right/>
      <top style="thin">
        <color indexed="64"/>
      </top>
      <bottom/>
      <diagonal/>
    </border>
    <border>
      <left/>
      <right style="thin">
        <color indexed="64"/>
      </right>
      <top style="medium">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bottom style="thin">
        <color indexed="0"/>
      </bottom>
      <diagonal/>
    </border>
  </borders>
  <cellStyleXfs count="60">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3" fillId="2" borderId="1">
      <alignment horizontal="center" vertical="center" textRotation="90" wrapText="1"/>
    </xf>
    <xf numFmtId="0" fontId="4" fillId="3" borderId="2">
      <alignment horizontal="center" vertical="center" textRotation="90" wrapText="1"/>
    </xf>
    <xf numFmtId="0" fontId="5"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5" fillId="5" borderId="3">
      <alignment horizontal="center" vertical="center" wrapText="1"/>
    </xf>
    <xf numFmtId="0" fontId="3" fillId="6" borderId="3">
      <alignment horizontal="center" vertical="center" wrapText="1"/>
    </xf>
    <xf numFmtId="0" fontId="4" fillId="2" borderId="4">
      <alignment horizontal="center" vertical="center" wrapText="1"/>
    </xf>
    <xf numFmtId="0" fontId="4" fillId="2" borderId="5">
      <alignment horizontal="center" vertical="center" wrapText="1"/>
    </xf>
    <xf numFmtId="0" fontId="4" fillId="6" borderId="5">
      <alignment horizontal="center" vertical="center" wrapText="1"/>
    </xf>
    <xf numFmtId="0" fontId="4" fillId="5" borderId="4">
      <alignment horizontal="center" vertical="center" wrapText="1"/>
    </xf>
    <xf numFmtId="0" fontId="4"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4" fillId="2" borderId="5">
      <alignment horizontal="center" vertical="center" wrapText="1"/>
    </xf>
    <xf numFmtId="0" fontId="4" fillId="4" borderId="5">
      <alignment horizontal="center" vertical="center" wrapText="1"/>
    </xf>
    <xf numFmtId="0" fontId="4" fillId="5" borderId="6">
      <alignment horizontal="center" vertical="center" wrapText="1"/>
    </xf>
    <xf numFmtId="0" fontId="4" fillId="2" borderId="7">
      <alignment horizontal="left" vertical="center" wrapText="1"/>
    </xf>
    <xf numFmtId="0" fontId="4" fillId="2" borderId="8">
      <alignment horizontal="right" vertical="center" wrapText="1"/>
    </xf>
    <xf numFmtId="0" fontId="4" fillId="2" borderId="5">
      <alignment horizontal="center" vertical="center"/>
    </xf>
    <xf numFmtId="0" fontId="4" fillId="2" borderId="9">
      <alignment horizontal="center" vertical="center" wrapText="1"/>
    </xf>
    <xf numFmtId="0" fontId="4" fillId="5" borderId="4">
      <alignment horizontal="center" vertical="center" wrapText="1"/>
    </xf>
    <xf numFmtId="0" fontId="6" fillId="0" borderId="10">
      <alignment horizontal="center" vertical="center" wrapText="1"/>
    </xf>
    <xf numFmtId="0" fontId="6" fillId="0" borderId="12">
      <alignment horizontal="center" vertical="center" wrapText="1"/>
    </xf>
    <xf numFmtId="0" fontId="6" fillId="0" borderId="14">
      <alignment horizontal="center" vertical="center" wrapText="1"/>
    </xf>
    <xf numFmtId="0" fontId="4" fillId="2" borderId="16">
      <alignment horizontal="center" vertical="center" wrapText="1"/>
    </xf>
    <xf numFmtId="0" fontId="4" fillId="3" borderId="5">
      <alignment horizontal="center" vertical="center" wrapText="1"/>
    </xf>
    <xf numFmtId="0" fontId="4" fillId="0" borderId="5">
      <alignment horizontal="center" vertical="center" wrapText="1"/>
    </xf>
    <xf numFmtId="0" fontId="4" fillId="0" borderId="5">
      <alignment horizontal="left" vertical="center" wrapText="1"/>
    </xf>
    <xf numFmtId="0" fontId="4" fillId="0" borderId="4">
      <alignment horizontal="left" vertical="center" wrapText="1"/>
    </xf>
    <xf numFmtId="0" fontId="4" fillId="0" borderId="7">
      <alignment horizontal="center" vertical="center" wrapText="1"/>
    </xf>
    <xf numFmtId="0" fontId="4" fillId="0" borderId="8">
      <alignment horizontal="center" vertical="center" wrapText="1"/>
    </xf>
    <xf numFmtId="0" fontId="4" fillId="0" borderId="4">
      <alignment horizontal="right" vertical="center" wrapText="1"/>
    </xf>
    <xf numFmtId="0" fontId="3" fillId="3" borderId="5">
      <alignment horizontal="center" vertical="center" wrapText="1"/>
    </xf>
    <xf numFmtId="0" fontId="4" fillId="3" borderId="5">
      <alignment horizontal="right" vertical="center" wrapText="1"/>
    </xf>
    <xf numFmtId="0" fontId="4" fillId="3" borderId="4">
      <alignment horizontal="left" vertical="center" wrapText="1"/>
    </xf>
    <xf numFmtId="0" fontId="4" fillId="3" borderId="5">
      <alignment horizontal="center" vertical="center" wrapText="1"/>
    </xf>
    <xf numFmtId="0" fontId="4" fillId="3" borderId="7">
      <alignment horizontal="center" vertical="center" wrapText="1"/>
    </xf>
    <xf numFmtId="0" fontId="4" fillId="3" borderId="4">
      <alignment horizontal="right" vertical="center" wrapText="1"/>
    </xf>
    <xf numFmtId="0" fontId="4" fillId="3" borderId="6">
      <alignment horizontal="right" vertical="center" wrapText="1"/>
    </xf>
    <xf numFmtId="0" fontId="4" fillId="3" borderId="9">
      <alignment horizontal="center" vertical="top" wrapText="1"/>
    </xf>
    <xf numFmtId="0" fontId="4" fillId="3" borderId="8">
      <alignment horizontal="center" vertical="center" wrapText="1"/>
    </xf>
    <xf numFmtId="0" fontId="4" fillId="2" borderId="12">
      <alignment horizontal="right" vertical="center" wrapText="1"/>
    </xf>
    <xf numFmtId="0" fontId="3" fillId="2" borderId="12">
      <alignment horizontal="center" vertical="center" wrapText="1"/>
    </xf>
    <xf numFmtId="0" fontId="4" fillId="2" borderId="4">
      <alignment horizontal="left" vertical="center" wrapText="1"/>
    </xf>
    <xf numFmtId="0" fontId="4" fillId="2" borderId="5">
      <alignment horizontal="center" vertical="center" wrapText="1"/>
    </xf>
    <xf numFmtId="0" fontId="4" fillId="2" borderId="7">
      <alignment horizontal="center" vertical="center" wrapText="1"/>
    </xf>
    <xf numFmtId="0" fontId="4" fillId="2" borderId="8">
      <alignment horizontal="center" vertical="center" wrapText="1"/>
    </xf>
    <xf numFmtId="0" fontId="4" fillId="2" borderId="4">
      <alignment horizontal="right" vertical="center" wrapText="1"/>
    </xf>
    <xf numFmtId="0" fontId="4" fillId="2" borderId="6">
      <alignment horizontal="right" vertical="center" wrapText="1"/>
    </xf>
    <xf numFmtId="0" fontId="1" fillId="0" borderId="0">
      <alignment horizontal="center" vertical="center" wrapText="1"/>
    </xf>
    <xf numFmtId="0" fontId="1" fillId="0" borderId="22">
      <alignment horizontal="center" vertical="center" wrapText="1"/>
    </xf>
    <xf numFmtId="0" fontId="4" fillId="0" borderId="23">
      <alignment horizontal="center" vertical="center" wrapText="1"/>
    </xf>
  </cellStyleXfs>
  <cellXfs count="169">
    <xf numFmtId="0" fontId="0" fillId="0" borderId="0" xfId="0"/>
    <xf numFmtId="0" fontId="7" fillId="0" borderId="0" xfId="1" applyFont="1">
      <alignment vertical="top" wrapText="1"/>
    </xf>
    <xf numFmtId="0" fontId="8" fillId="0" borderId="0" xfId="3" applyFont="1">
      <alignment horizontal="center" vertical="center" wrapText="1"/>
    </xf>
    <xf numFmtId="0" fontId="1" fillId="0" borderId="0" xfId="1">
      <alignment vertical="top" wrapText="1"/>
    </xf>
    <xf numFmtId="0" fontId="12" fillId="2" borderId="5" xfId="26" applyFont="1">
      <alignment horizontal="center" vertical="center"/>
    </xf>
    <xf numFmtId="0" fontId="12" fillId="3" borderId="18" xfId="42" applyFont="1" applyBorder="1" applyAlignment="1">
      <alignment horizontal="center" vertical="center" wrapText="1"/>
    </xf>
    <xf numFmtId="0" fontId="12" fillId="3" borderId="18" xfId="43" applyFont="1" applyBorder="1">
      <alignment horizontal="center" vertical="center" wrapText="1"/>
    </xf>
    <xf numFmtId="0" fontId="12" fillId="3" borderId="17" xfId="45" applyFont="1" applyBorder="1" applyAlignment="1">
      <alignment horizontal="center" vertical="center" wrapText="1"/>
    </xf>
    <xf numFmtId="0" fontId="12" fillId="3" borderId="17" xfId="46" applyFont="1" applyBorder="1" applyAlignment="1">
      <alignment horizontal="center" vertical="center" wrapText="1"/>
    </xf>
    <xf numFmtId="0" fontId="12" fillId="3" borderId="19" xfId="44" applyFont="1" applyBorder="1">
      <alignment horizontal="center" vertical="center" wrapText="1"/>
    </xf>
    <xf numFmtId="0" fontId="12" fillId="3" borderId="19" xfId="45" applyFont="1" applyBorder="1" applyAlignment="1">
      <alignment horizontal="center" vertical="center" wrapText="1"/>
    </xf>
    <xf numFmtId="0" fontId="12" fillId="3" borderId="19" xfId="46" applyFont="1" applyBorder="1" applyAlignment="1">
      <alignment horizontal="center" vertical="center" wrapText="1"/>
    </xf>
    <xf numFmtId="0" fontId="12" fillId="2" borderId="17" xfId="51" applyFont="1" applyBorder="1" applyAlignment="1">
      <alignment horizontal="center" vertical="center" wrapText="1"/>
    </xf>
    <xf numFmtId="0" fontId="12" fillId="2" borderId="17" xfId="52" applyFont="1" applyBorder="1">
      <alignment horizontal="center" vertical="center" wrapText="1"/>
    </xf>
    <xf numFmtId="0" fontId="12" fillId="2" borderId="17" xfId="53" applyFont="1" applyBorder="1">
      <alignment horizontal="center" vertical="center" wrapText="1"/>
    </xf>
    <xf numFmtId="0" fontId="12" fillId="2" borderId="17" xfId="55" applyFont="1" applyBorder="1" applyAlignment="1">
      <alignment horizontal="center" vertical="center" wrapText="1"/>
    </xf>
    <xf numFmtId="0" fontId="12" fillId="2" borderId="17" xfId="56" applyFont="1" applyBorder="1" applyAlignment="1">
      <alignment horizontal="center" vertical="center" wrapText="1"/>
    </xf>
    <xf numFmtId="0" fontId="12" fillId="0" borderId="11" xfId="29" applyFont="1" applyBorder="1">
      <alignment horizontal="center" vertical="center" wrapText="1"/>
    </xf>
    <xf numFmtId="0" fontId="12" fillId="0" borderId="13" xfId="30" applyFont="1" applyBorder="1">
      <alignment horizontal="center" vertical="center" wrapText="1"/>
    </xf>
    <xf numFmtId="0" fontId="12" fillId="0" borderId="15" xfId="31" applyFont="1" applyBorder="1">
      <alignment horizontal="center" vertical="center" wrapText="1"/>
    </xf>
    <xf numFmtId="164" fontId="11" fillId="3" borderId="17" xfId="40" applyNumberFormat="1" applyFont="1" applyBorder="1">
      <alignment horizontal="center" vertical="center" wrapText="1"/>
    </xf>
    <xf numFmtId="164" fontId="11" fillId="3" borderId="19" xfId="40" applyNumberFormat="1" applyFont="1" applyBorder="1">
      <alignment horizontal="center" vertical="center" wrapText="1"/>
    </xf>
    <xf numFmtId="164" fontId="11" fillId="2" borderId="17" xfId="50" applyNumberFormat="1" applyFont="1" applyBorder="1">
      <alignment horizontal="center" vertical="center" wrapText="1"/>
    </xf>
    <xf numFmtId="0" fontId="18" fillId="4" borderId="5" xfId="22" applyFont="1">
      <alignment horizontal="center" vertical="center" wrapText="1"/>
    </xf>
    <xf numFmtId="0" fontId="18" fillId="5" borderId="6" xfId="23" applyFont="1">
      <alignment horizontal="center" vertical="center" wrapText="1"/>
    </xf>
    <xf numFmtId="0" fontId="18" fillId="2" borderId="13" xfId="26" applyFont="1" applyBorder="1" applyAlignment="1">
      <alignment horizontal="center" vertical="center" wrapText="1"/>
    </xf>
    <xf numFmtId="0" fontId="18" fillId="5" borderId="11" xfId="28" applyFont="1" applyBorder="1">
      <alignment horizontal="center" vertical="center" wrapText="1"/>
    </xf>
    <xf numFmtId="0" fontId="19" fillId="0" borderId="17" xfId="30" applyFont="1" applyBorder="1">
      <alignment horizontal="center" vertical="center" wrapText="1"/>
    </xf>
    <xf numFmtId="0" fontId="12" fillId="7" borderId="17" xfId="37" applyFont="1" applyFill="1" applyBorder="1">
      <alignment horizontal="center" vertical="center" wrapText="1"/>
    </xf>
    <xf numFmtId="0" fontId="12" fillId="7" borderId="17" xfId="38" applyFont="1" applyFill="1" applyBorder="1">
      <alignment horizontal="center" vertical="center" wrapText="1"/>
    </xf>
    <xf numFmtId="0" fontId="13" fillId="7" borderId="17" xfId="37" applyFont="1" applyFill="1" applyBorder="1">
      <alignment horizontal="center" vertical="center" wrapText="1"/>
    </xf>
    <xf numFmtId="0" fontId="13" fillId="7" borderId="19" xfId="37" applyFont="1" applyFill="1" applyBorder="1">
      <alignment horizontal="center" vertical="center" wrapText="1"/>
    </xf>
    <xf numFmtId="0" fontId="13" fillId="0" borderId="17" xfId="37" applyFont="1" applyBorder="1">
      <alignment horizontal="center" vertical="center" wrapText="1"/>
    </xf>
    <xf numFmtId="0" fontId="12" fillId="0" borderId="17" xfId="37" applyFont="1" applyBorder="1">
      <alignment horizontal="center" vertical="center" wrapText="1"/>
    </xf>
    <xf numFmtId="0" fontId="12" fillId="0" borderId="17" xfId="38" applyFont="1" applyBorder="1">
      <alignment horizontal="center" vertical="center" wrapText="1"/>
    </xf>
    <xf numFmtId="0" fontId="7" fillId="7" borderId="0" xfId="1" applyFont="1" applyFill="1">
      <alignment vertical="top" wrapText="1"/>
    </xf>
    <xf numFmtId="0" fontId="12" fillId="7" borderId="18" xfId="39" applyFont="1" applyFill="1" applyBorder="1" applyAlignment="1">
      <alignment horizontal="center" vertical="center" wrapText="1"/>
    </xf>
    <xf numFmtId="0" fontId="12" fillId="7" borderId="18" xfId="35" applyFont="1" applyFill="1" applyBorder="1" applyAlignment="1">
      <alignment horizontal="center" vertical="center" wrapText="1"/>
    </xf>
    <xf numFmtId="0" fontId="12" fillId="0" borderId="18" xfId="39" applyFont="1" applyBorder="1" applyAlignment="1">
      <alignment horizontal="center" vertical="center" wrapText="1"/>
    </xf>
    <xf numFmtId="0" fontId="13" fillId="0" borderId="17" xfId="39" applyFont="1" applyBorder="1" applyAlignment="1">
      <alignment horizontal="center" vertical="center" wrapText="1"/>
    </xf>
    <xf numFmtId="0" fontId="13" fillId="0" borderId="18" xfId="39" applyFont="1" applyBorder="1" applyAlignment="1">
      <alignment horizontal="center" vertical="center" wrapText="1"/>
    </xf>
    <xf numFmtId="0" fontId="13" fillId="7" borderId="18" xfId="39" applyFont="1" applyFill="1" applyBorder="1" applyAlignment="1">
      <alignment horizontal="center" vertical="center" wrapText="1"/>
    </xf>
    <xf numFmtId="0" fontId="12" fillId="7" borderId="18" xfId="34" applyFont="1" applyFill="1" applyBorder="1">
      <alignment horizontal="center" vertical="center" wrapText="1"/>
    </xf>
    <xf numFmtId="164" fontId="12" fillId="7" borderId="17" xfId="34" applyNumberFormat="1" applyFont="1" applyFill="1" applyBorder="1">
      <alignment horizontal="center" vertical="center" wrapText="1"/>
    </xf>
    <xf numFmtId="164" fontId="13" fillId="7" borderId="18" xfId="34" applyNumberFormat="1" applyFont="1" applyFill="1" applyBorder="1">
      <alignment horizontal="center" vertical="center" wrapText="1"/>
    </xf>
    <xf numFmtId="0" fontId="12" fillId="7" borderId="17" xfId="1" applyFont="1" applyFill="1" applyBorder="1" applyAlignment="1">
      <alignment horizontal="center" vertical="center" wrapText="1"/>
    </xf>
    <xf numFmtId="0" fontId="12" fillId="0" borderId="17" xfId="1" applyFont="1" applyBorder="1" applyAlignment="1">
      <alignment horizontal="center" vertical="center" wrapText="1"/>
    </xf>
    <xf numFmtId="0" fontId="13" fillId="0" borderId="18" xfId="34" applyFont="1" applyBorder="1">
      <alignment horizontal="center" vertical="center" wrapText="1"/>
    </xf>
    <xf numFmtId="164" fontId="13" fillId="0" borderId="18" xfId="34" applyNumberFormat="1" applyFont="1" applyBorder="1">
      <alignment horizontal="center" vertical="center" wrapText="1"/>
    </xf>
    <xf numFmtId="0" fontId="13" fillId="7" borderId="18" xfId="34" applyFont="1" applyFill="1" applyBorder="1">
      <alignment horizontal="center" vertical="center" wrapText="1"/>
    </xf>
    <xf numFmtId="164" fontId="12" fillId="7" borderId="18" xfId="34" applyNumberFormat="1" applyFont="1" applyFill="1" applyBorder="1">
      <alignment horizontal="center" vertical="center" wrapText="1"/>
    </xf>
    <xf numFmtId="164" fontId="12" fillId="0" borderId="18" xfId="34" applyNumberFormat="1" applyFont="1" applyBorder="1">
      <alignment horizontal="center" vertical="center" wrapText="1"/>
    </xf>
    <xf numFmtId="0" fontId="18" fillId="7" borderId="18" xfId="34" applyFont="1" applyFill="1" applyBorder="1">
      <alignment horizontal="center" vertical="center" wrapText="1"/>
    </xf>
    <xf numFmtId="0" fontId="12" fillId="7" borderId="17" xfId="34" applyFont="1" applyFill="1" applyBorder="1">
      <alignment horizontal="center" vertical="center" wrapText="1"/>
    </xf>
    <xf numFmtId="0" fontId="13" fillId="7" borderId="18" xfId="35" applyFont="1" applyFill="1" applyBorder="1" applyAlignment="1">
      <alignment horizontal="center" vertical="center" wrapText="1"/>
    </xf>
    <xf numFmtId="0" fontId="12" fillId="7" borderId="18" xfId="36" applyFont="1" applyFill="1" applyBorder="1" applyAlignment="1">
      <alignment horizontal="center" vertical="center" wrapText="1"/>
    </xf>
    <xf numFmtId="164" fontId="13" fillId="7" borderId="18" xfId="30" applyNumberFormat="1" applyFont="1" applyFill="1" applyBorder="1">
      <alignment horizontal="center" vertical="center" wrapText="1"/>
    </xf>
    <xf numFmtId="0" fontId="12" fillId="7" borderId="43" xfId="34" applyFont="1" applyFill="1" applyBorder="1">
      <alignment horizontal="center" vertical="center" wrapText="1"/>
    </xf>
    <xf numFmtId="0" fontId="12" fillId="7" borderId="17" xfId="35" applyFont="1" applyFill="1" applyBorder="1" applyAlignment="1">
      <alignment horizontal="center" vertical="center" wrapText="1"/>
    </xf>
    <xf numFmtId="0" fontId="12" fillId="7" borderId="18" xfId="1" applyFont="1" applyFill="1" applyBorder="1" applyAlignment="1">
      <alignment horizontal="center" vertical="center" wrapText="1"/>
    </xf>
    <xf numFmtId="0" fontId="12" fillId="0" borderId="18" xfId="36" applyFont="1" applyBorder="1" applyAlignment="1">
      <alignment horizontal="center" vertical="center" wrapText="1"/>
    </xf>
    <xf numFmtId="0" fontId="14" fillId="3" borderId="20" xfId="44" applyFont="1" applyBorder="1">
      <alignment horizontal="center" vertical="center" wrapText="1"/>
    </xf>
    <xf numFmtId="0" fontId="12" fillId="0" borderId="18" xfId="34" applyFont="1" applyBorder="1">
      <alignment horizontal="center" vertical="center" wrapText="1"/>
    </xf>
    <xf numFmtId="0" fontId="12" fillId="0" borderId="18" xfId="35" applyFont="1" applyBorder="1" applyAlignment="1">
      <alignment horizontal="center" vertical="center" wrapText="1"/>
    </xf>
    <xf numFmtId="0" fontId="13" fillId="7" borderId="17" xfId="34" applyFont="1" applyFill="1" applyBorder="1">
      <alignment horizontal="center" vertical="center" wrapText="1"/>
    </xf>
    <xf numFmtId="0" fontId="13" fillId="7" borderId="17" xfId="35" applyFont="1" applyFill="1" applyBorder="1" applyAlignment="1">
      <alignment horizontal="center" vertical="center" wrapText="1"/>
    </xf>
    <xf numFmtId="0" fontId="13" fillId="7" borderId="24" xfId="35" applyFont="1" applyFill="1" applyBorder="1" applyAlignment="1">
      <alignment horizontal="center" vertical="center" wrapText="1"/>
    </xf>
    <xf numFmtId="164" fontId="13" fillId="7" borderId="24" xfId="34" applyNumberFormat="1" applyFont="1" applyFill="1" applyBorder="1">
      <alignment horizontal="center" vertical="center" wrapText="1"/>
    </xf>
    <xf numFmtId="0" fontId="13" fillId="7" borderId="24" xfId="39" applyFont="1" applyFill="1" applyBorder="1" applyAlignment="1">
      <alignment horizontal="center" vertical="center" wrapText="1"/>
    </xf>
    <xf numFmtId="0" fontId="13" fillId="7" borderId="24" xfId="34" applyFont="1" applyFill="1" applyBorder="1">
      <alignment horizontal="center" vertical="center" wrapText="1"/>
    </xf>
    <xf numFmtId="0" fontId="12" fillId="7" borderId="24" xfId="1" applyFont="1" applyFill="1" applyBorder="1" applyAlignment="1">
      <alignment horizontal="center" vertical="center" wrapText="1"/>
    </xf>
    <xf numFmtId="164" fontId="13" fillId="7" borderId="17" xfId="34" applyNumberFormat="1" applyFont="1" applyFill="1" applyBorder="1">
      <alignment horizontal="center" vertical="center" wrapText="1"/>
    </xf>
    <xf numFmtId="0" fontId="13" fillId="0" borderId="17" xfId="34" applyFont="1" applyBorder="1">
      <alignment horizontal="center" vertical="center" wrapText="1"/>
    </xf>
    <xf numFmtId="0" fontId="18" fillId="7" borderId="24" xfId="34" applyFont="1" applyFill="1" applyBorder="1">
      <alignment horizontal="center" vertical="center" wrapText="1"/>
    </xf>
    <xf numFmtId="0" fontId="18" fillId="7" borderId="17" xfId="34" applyFont="1" applyFill="1" applyBorder="1">
      <alignment horizontal="center" vertical="center" wrapText="1"/>
    </xf>
    <xf numFmtId="0" fontId="13" fillId="7" borderId="17" xfId="39" applyFont="1" applyFill="1" applyBorder="1" applyAlignment="1">
      <alignment horizontal="center" vertical="center" wrapText="1"/>
    </xf>
    <xf numFmtId="0" fontId="18" fillId="0" borderId="18" xfId="34" applyFont="1" applyBorder="1">
      <alignment horizontal="center" vertical="center" wrapText="1"/>
    </xf>
    <xf numFmtId="0" fontId="1" fillId="7" borderId="0" xfId="1" applyFill="1">
      <alignment vertical="top" wrapText="1"/>
    </xf>
    <xf numFmtId="0" fontId="4" fillId="7" borderId="17" xfId="1" applyFont="1" applyFill="1" applyBorder="1" applyAlignment="1">
      <alignment horizontal="center" vertical="center" wrapText="1"/>
    </xf>
    <xf numFmtId="164" fontId="13" fillId="7" borderId="17" xfId="30" applyNumberFormat="1" applyFont="1" applyFill="1" applyBorder="1">
      <alignment horizontal="center" vertical="center" wrapText="1"/>
    </xf>
    <xf numFmtId="0" fontId="12" fillId="7" borderId="17" xfId="36" applyFont="1" applyFill="1" applyBorder="1" applyAlignment="1">
      <alignment horizontal="center" vertical="center" wrapText="1"/>
    </xf>
    <xf numFmtId="0" fontId="12" fillId="7" borderId="17" xfId="39" applyFont="1" applyFill="1" applyBorder="1" applyAlignment="1">
      <alignment horizontal="center" vertical="center" wrapText="1"/>
    </xf>
    <xf numFmtId="0" fontId="21" fillId="7" borderId="17" xfId="0" applyFont="1" applyFill="1" applyBorder="1" applyAlignment="1">
      <alignment horizontal="center" vertical="center" wrapText="1"/>
    </xf>
    <xf numFmtId="0" fontId="12" fillId="7" borderId="21" xfId="34" applyFont="1" applyFill="1" applyBorder="1">
      <alignment horizontal="center" vertical="center" wrapText="1"/>
    </xf>
    <xf numFmtId="164" fontId="13" fillId="7" borderId="19" xfId="30" applyNumberFormat="1" applyFont="1" applyFill="1" applyBorder="1">
      <alignment horizontal="center" vertical="center" wrapText="1"/>
    </xf>
    <xf numFmtId="0" fontId="12" fillId="7" borderId="19" xfId="37" applyFont="1" applyFill="1" applyBorder="1">
      <alignment horizontal="center" vertical="center" wrapText="1"/>
    </xf>
    <xf numFmtId="0" fontId="12" fillId="7" borderId="19" xfId="39" applyFont="1" applyFill="1" applyBorder="1" applyAlignment="1">
      <alignment horizontal="center" vertical="center" wrapText="1"/>
    </xf>
    <xf numFmtId="0" fontId="21" fillId="7" borderId="17" xfId="0" applyFont="1" applyFill="1" applyBorder="1" applyAlignment="1">
      <alignment horizontal="center" vertical="center"/>
    </xf>
    <xf numFmtId="0" fontId="12" fillId="7" borderId="28" xfId="34" applyFont="1" applyFill="1" applyBorder="1">
      <alignment horizontal="center" vertical="center" wrapText="1"/>
    </xf>
    <xf numFmtId="0" fontId="12" fillId="3" borderId="17" xfId="42" applyFont="1" applyBorder="1" applyAlignment="1">
      <alignment horizontal="center" vertical="center" wrapText="1"/>
    </xf>
    <xf numFmtId="0" fontId="12" fillId="3" borderId="17" xfId="43" applyFont="1" applyBorder="1">
      <alignment horizontal="center" vertical="center" wrapText="1"/>
    </xf>
    <xf numFmtId="164" fontId="13" fillId="0" borderId="18" xfId="30" applyNumberFormat="1" applyFont="1" applyBorder="1">
      <alignment horizontal="center" vertical="center" wrapText="1"/>
    </xf>
    <xf numFmtId="0" fontId="12" fillId="0" borderId="17" xfId="39" applyFont="1" applyBorder="1" applyAlignment="1">
      <alignment horizontal="center" vertical="center" wrapText="1"/>
    </xf>
    <xf numFmtId="164" fontId="13" fillId="7" borderId="18" xfId="40" applyNumberFormat="1" applyFont="1" applyFill="1" applyBorder="1">
      <alignment horizontal="center" vertical="center" wrapText="1"/>
    </xf>
    <xf numFmtId="0" fontId="13" fillId="7" borderId="18" xfId="36" applyFont="1" applyFill="1" applyBorder="1" applyAlignment="1">
      <alignment horizontal="center" vertical="center" wrapText="1"/>
    </xf>
    <xf numFmtId="0" fontId="13" fillId="7" borderId="20" xfId="37" applyFont="1" applyFill="1" applyBorder="1">
      <alignment horizontal="center" vertical="center" wrapText="1"/>
    </xf>
    <xf numFmtId="0" fontId="13" fillId="7" borderId="20" xfId="38" applyFont="1" applyFill="1" applyBorder="1">
      <alignment horizontal="center" vertical="center" wrapText="1"/>
    </xf>
    <xf numFmtId="0" fontId="21" fillId="7" borderId="0" xfId="0" applyFont="1" applyFill="1" applyAlignment="1">
      <alignment horizontal="center" vertical="center" wrapText="1"/>
    </xf>
    <xf numFmtId="0" fontId="22" fillId="7" borderId="17" xfId="0" applyFont="1" applyFill="1" applyBorder="1" applyAlignment="1">
      <alignment horizontal="center" vertical="center" wrapText="1"/>
    </xf>
    <xf numFmtId="0" fontId="12" fillId="0" borderId="18" xfId="1" applyFont="1" applyBorder="1" applyAlignment="1">
      <alignment horizontal="center" vertical="center" wrapText="1"/>
    </xf>
    <xf numFmtId="0" fontId="13" fillId="7" borderId="19" xfId="39" applyFont="1" applyFill="1" applyBorder="1" applyAlignment="1">
      <alignment horizontal="center" vertical="center" wrapText="1"/>
    </xf>
    <xf numFmtId="164" fontId="12" fillId="0" borderId="17" xfId="34" applyNumberFormat="1" applyFont="1" applyBorder="1">
      <alignment horizontal="center" vertical="center" wrapText="1"/>
    </xf>
    <xf numFmtId="0" fontId="17" fillId="6" borderId="32" xfId="12" applyFont="1" applyBorder="1">
      <alignment horizontal="center" vertical="center" wrapText="1"/>
    </xf>
    <xf numFmtId="0" fontId="0" fillId="0" borderId="44" xfId="0" applyBorder="1" applyAlignment="1">
      <alignment horizontal="center" vertical="center" wrapText="1"/>
    </xf>
    <xf numFmtId="0" fontId="18" fillId="2" borderId="13" xfId="14" applyFont="1" applyBorder="1">
      <alignment horizontal="center" vertical="center" wrapText="1"/>
    </xf>
    <xf numFmtId="0" fontId="18" fillId="2" borderId="37" xfId="14" applyFont="1" applyBorder="1">
      <alignment horizontal="center" vertical="center" wrapText="1"/>
    </xf>
    <xf numFmtId="0" fontId="18" fillId="2" borderId="41" xfId="14" applyFont="1" applyBorder="1">
      <alignment horizontal="center" vertical="center" wrapText="1"/>
    </xf>
    <xf numFmtId="0" fontId="18" fillId="5" borderId="11" xfId="16" applyFont="1" applyBorder="1">
      <alignment horizontal="center" vertical="center" wrapText="1"/>
    </xf>
    <xf numFmtId="0" fontId="18" fillId="5" borderId="38" xfId="16" applyFont="1" applyBorder="1">
      <alignment horizontal="center" vertical="center" wrapText="1"/>
    </xf>
    <xf numFmtId="0" fontId="8" fillId="0" borderId="0" xfId="2" applyFont="1">
      <alignment horizontal="left" vertical="center" wrapText="1"/>
    </xf>
    <xf numFmtId="0" fontId="23" fillId="0" borderId="0" xfId="1" applyFont="1" applyAlignment="1">
      <alignment horizontal="center" vertical="center" wrapText="1"/>
    </xf>
    <xf numFmtId="0" fontId="9" fillId="0" borderId="0" xfId="1" applyFont="1" applyAlignment="1">
      <alignment horizontal="center" vertical="center" wrapText="1"/>
    </xf>
    <xf numFmtId="0" fontId="18" fillId="5" borderId="15" xfId="17" applyFont="1" applyBorder="1">
      <alignment horizontal="center" vertical="center" wrapText="1"/>
    </xf>
    <xf numFmtId="0" fontId="18" fillId="5" borderId="39" xfId="17" applyFont="1" applyBorder="1">
      <alignment horizontal="center" vertical="center" wrapText="1"/>
    </xf>
    <xf numFmtId="0" fontId="18" fillId="5" borderId="42" xfId="17" applyFont="1" applyBorder="1">
      <alignment horizontal="center" vertical="center" wrapText="1"/>
    </xf>
    <xf numFmtId="0" fontId="12" fillId="4" borderId="2" xfId="8" applyFont="1">
      <alignment horizontal="center" vertical="center" textRotation="90" wrapText="1"/>
    </xf>
    <xf numFmtId="0" fontId="12" fillId="4" borderId="2" xfId="9" applyFont="1">
      <alignment horizontal="center" vertical="center" wrapText="1"/>
    </xf>
    <xf numFmtId="0" fontId="15" fillId="4" borderId="29" xfId="10" applyFont="1" applyBorder="1">
      <alignment horizontal="center" vertical="center" wrapText="1"/>
    </xf>
    <xf numFmtId="0" fontId="15" fillId="4" borderId="30" xfId="10" applyFont="1" applyBorder="1">
      <alignment horizontal="center" vertical="center" wrapText="1"/>
    </xf>
    <xf numFmtId="0" fontId="15" fillId="4" borderId="31" xfId="10" applyFont="1" applyBorder="1">
      <alignment horizontal="center" vertical="center" wrapText="1"/>
    </xf>
    <xf numFmtId="0" fontId="15" fillId="4" borderId="34" xfId="10" applyFont="1" applyBorder="1">
      <alignment horizontal="center" vertical="center" wrapText="1"/>
    </xf>
    <xf numFmtId="0" fontId="15" fillId="4" borderId="22" xfId="10" applyFont="1" applyBorder="1">
      <alignment horizontal="center" vertical="center" wrapText="1"/>
    </xf>
    <xf numFmtId="0" fontId="15" fillId="4" borderId="35" xfId="10" applyFont="1" applyBorder="1">
      <alignment horizontal="center" vertical="center" wrapText="1"/>
    </xf>
    <xf numFmtId="0" fontId="16" fillId="5" borderId="32" xfId="11" applyFont="1" applyBorder="1">
      <alignment horizontal="center" vertical="center" wrapText="1"/>
    </xf>
    <xf numFmtId="0" fontId="16" fillId="5" borderId="33" xfId="11" applyFont="1" applyBorder="1">
      <alignment horizontal="center" vertical="center" wrapText="1"/>
    </xf>
    <xf numFmtId="0" fontId="18" fillId="2" borderId="11" xfId="13" applyFont="1" applyBorder="1">
      <alignment horizontal="center" vertical="center" wrapText="1"/>
    </xf>
    <xf numFmtId="0" fontId="18" fillId="2" borderId="36" xfId="13" applyFont="1" applyBorder="1">
      <alignment horizontal="center" vertical="center" wrapText="1"/>
    </xf>
    <xf numFmtId="0" fontId="18" fillId="2" borderId="40" xfId="13" applyFont="1" applyBorder="1">
      <alignment horizontal="center" vertical="center" wrapText="1"/>
    </xf>
    <xf numFmtId="0" fontId="18" fillId="6" borderId="13" xfId="15" applyFont="1" applyBorder="1">
      <alignment horizontal="center" vertical="center" wrapText="1"/>
    </xf>
    <xf numFmtId="0" fontId="0" fillId="0" borderId="37" xfId="0" applyBorder="1" applyAlignment="1">
      <alignment horizontal="center" vertical="center" wrapText="1"/>
    </xf>
    <xf numFmtId="0" fontId="0" fillId="0" borderId="45" xfId="0" applyBorder="1" applyAlignment="1">
      <alignment horizontal="center" vertical="center" wrapText="1"/>
    </xf>
    <xf numFmtId="0" fontId="11" fillId="2" borderId="1" xfId="4" applyFont="1">
      <alignment horizontal="center" vertical="center" textRotation="90" wrapText="1"/>
    </xf>
    <xf numFmtId="0" fontId="12" fillId="3" borderId="2" xfId="5" applyFont="1">
      <alignment horizontal="center" vertical="center" textRotation="90" wrapText="1"/>
    </xf>
    <xf numFmtId="0" fontId="11" fillId="4" borderId="2" xfId="6" applyFont="1">
      <alignment horizontal="center" vertical="center" wrapText="1"/>
    </xf>
    <xf numFmtId="0" fontId="12" fillId="4" borderId="2" xfId="7" applyFont="1">
      <alignment horizontal="center" vertical="center" wrapText="1"/>
    </xf>
    <xf numFmtId="0" fontId="12" fillId="2" borderId="5" xfId="18" applyFont="1">
      <alignment horizontal="center" vertical="center" wrapText="1"/>
    </xf>
    <xf numFmtId="0" fontId="12" fillId="2" borderId="5" xfId="19" applyFont="1">
      <alignment horizontal="center" vertical="center" wrapText="1"/>
    </xf>
    <xf numFmtId="0" fontId="12" fillId="2" borderId="5" xfId="20" applyFont="1">
      <alignment horizontal="center" vertical="center" wrapText="1"/>
    </xf>
    <xf numFmtId="164" fontId="12" fillId="7" borderId="18" xfId="34" applyNumberFormat="1" applyFont="1" applyFill="1" applyBorder="1">
      <alignment horizontal="center" vertical="center" wrapText="1"/>
    </xf>
    <xf numFmtId="0" fontId="0" fillId="7" borderId="24" xfId="0" applyFill="1" applyBorder="1" applyAlignment="1">
      <alignment horizontal="center" vertical="center" wrapText="1"/>
    </xf>
    <xf numFmtId="0" fontId="18" fillId="2" borderId="13" xfId="21" applyFont="1" applyBorder="1">
      <alignment horizontal="center" vertical="center" wrapText="1"/>
    </xf>
    <xf numFmtId="0" fontId="18" fillId="2" borderId="41" xfId="21" applyFont="1" applyBorder="1">
      <alignment horizontal="center" vertical="center" wrapText="1"/>
    </xf>
    <xf numFmtId="0" fontId="10" fillId="0" borderId="0" xfId="59" applyFont="1" applyBorder="1">
      <alignment horizontal="center" vertical="center" wrapText="1"/>
    </xf>
    <xf numFmtId="0" fontId="12" fillId="3" borderId="26" xfId="41" applyFont="1" applyBorder="1" applyAlignment="1">
      <alignment horizontal="center" vertical="center" wrapText="1"/>
    </xf>
    <xf numFmtId="0" fontId="12" fillId="3" borderId="27" xfId="41" applyFont="1" applyBorder="1" applyAlignment="1">
      <alignment horizontal="center" vertical="center" wrapText="1"/>
    </xf>
    <xf numFmtId="0" fontId="12" fillId="3" borderId="28" xfId="41" applyFont="1" applyBorder="1" applyAlignment="1">
      <alignment horizontal="center" vertical="center" wrapText="1"/>
    </xf>
    <xf numFmtId="0" fontId="12" fillId="2" borderId="20" xfId="49" applyFont="1" applyBorder="1" applyAlignment="1">
      <alignment horizontal="center" vertical="center" wrapText="1"/>
    </xf>
    <xf numFmtId="0" fontId="12" fillId="2" borderId="25" xfId="49" applyFont="1" applyBorder="1" applyAlignment="1">
      <alignment horizontal="center" vertical="center" wrapText="1"/>
    </xf>
    <xf numFmtId="0" fontId="12" fillId="2" borderId="21" xfId="49" applyFont="1" applyBorder="1" applyAlignment="1">
      <alignment horizontal="center" vertical="center" wrapText="1"/>
    </xf>
    <xf numFmtId="0" fontId="7" fillId="0" borderId="0" xfId="57" applyFont="1">
      <alignment horizontal="center" vertical="center" wrapText="1"/>
    </xf>
    <xf numFmtId="0" fontId="7" fillId="0" borderId="0" xfId="58" applyFont="1" applyBorder="1">
      <alignment horizontal="center" vertical="center" wrapText="1"/>
    </xf>
    <xf numFmtId="0" fontId="12" fillId="3" borderId="24" xfId="33" applyFont="1" applyBorder="1">
      <alignment horizontal="center" vertical="center" wrapText="1"/>
    </xf>
    <xf numFmtId="0" fontId="12" fillId="3" borderId="19" xfId="33" applyFont="1" applyBorder="1">
      <alignment horizontal="center" vertical="center" wrapText="1"/>
    </xf>
    <xf numFmtId="0" fontId="12" fillId="2" borderId="18" xfId="32" applyFont="1" applyBorder="1">
      <alignment horizontal="center" vertical="center" wrapText="1"/>
    </xf>
    <xf numFmtId="0" fontId="12" fillId="2" borderId="24" xfId="32" applyFont="1" applyBorder="1">
      <alignment horizontal="center" vertical="center" wrapText="1"/>
    </xf>
    <xf numFmtId="0" fontId="12" fillId="2" borderId="19" xfId="32" applyFont="1" applyBorder="1">
      <alignment horizontal="center" vertical="center" wrapText="1"/>
    </xf>
    <xf numFmtId="0" fontId="12" fillId="3" borderId="18" xfId="33" applyFont="1" applyBorder="1">
      <alignment horizontal="center" vertical="center" wrapText="1"/>
    </xf>
    <xf numFmtId="0" fontId="12" fillId="7" borderId="18" xfId="34" applyFont="1" applyFill="1" applyBorder="1">
      <alignment horizontal="center" vertical="center" wrapText="1"/>
    </xf>
    <xf numFmtId="0" fontId="0" fillId="0" borderId="24" xfId="0" applyBorder="1" applyAlignment="1">
      <alignment horizontal="center" vertical="center" wrapText="1"/>
    </xf>
    <xf numFmtId="0" fontId="12" fillId="7" borderId="18" xfId="35" applyFont="1" applyFill="1" applyBorder="1" applyAlignment="1">
      <alignment horizontal="center" vertical="center" wrapText="1"/>
    </xf>
    <xf numFmtId="0" fontId="12" fillId="3" borderId="20" xfId="41" applyFont="1" applyBorder="1" applyAlignment="1">
      <alignment horizontal="center" vertical="center" wrapText="1"/>
    </xf>
    <xf numFmtId="0" fontId="12" fillId="3" borderId="25" xfId="41" applyFont="1" applyBorder="1" applyAlignment="1">
      <alignment horizontal="center" vertical="center" wrapText="1"/>
    </xf>
    <xf numFmtId="0" fontId="12" fillId="3" borderId="21" xfId="41" applyFont="1" applyBorder="1" applyAlignment="1">
      <alignment horizontal="center" vertical="center" wrapText="1"/>
    </xf>
    <xf numFmtId="0" fontId="18" fillId="7" borderId="18" xfId="34" applyFont="1" applyFill="1" applyBorder="1">
      <alignment horizontal="center" vertical="center" wrapText="1"/>
    </xf>
    <xf numFmtId="0" fontId="12" fillId="7" borderId="18" xfId="39" applyFont="1" applyFill="1" applyBorder="1" applyAlignment="1">
      <alignment horizontal="center" vertical="center" wrapText="1"/>
    </xf>
    <xf numFmtId="0" fontId="0" fillId="0" borderId="19" xfId="0" applyBorder="1" applyAlignment="1">
      <alignment horizontal="center" vertical="center" wrapText="1"/>
    </xf>
    <xf numFmtId="0" fontId="18" fillId="6" borderId="15" xfId="15" applyFont="1" applyBorder="1">
      <alignment horizontal="center" vertical="center" wrapText="1"/>
    </xf>
    <xf numFmtId="0" fontId="0" fillId="0" borderId="39" xfId="0" applyBorder="1" applyAlignment="1">
      <alignment horizontal="center" vertical="center" wrapText="1"/>
    </xf>
    <xf numFmtId="0" fontId="0" fillId="0" borderId="46" xfId="0" applyBorder="1" applyAlignment="1">
      <alignment horizontal="center" vertical="center" wrapText="1"/>
    </xf>
  </cellXfs>
  <cellStyles count="60">
    <cellStyle name="Default" xfId="1" xr:uid="{00000000-0005-0000-0000-000000000000}"/>
    <cellStyle name="Įprastas" xfId="0" builtinId="0"/>
    <cellStyle name="Plm10Confirm" xfId="57" xr:uid="{00000000-0005-0000-0000-00000200000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Left" xfId="35" xr:uid="{00000000-0005-0000-0000-00000A000000}"/>
    <cellStyle name="SvsDataLeafOwner" xfId="39" xr:uid="{00000000-0005-0000-0000-00000B000000}"/>
    <cellStyle name="SvsDataLvl1" xfId="32" xr:uid="{00000000-0005-0000-0000-00000C000000}"/>
    <cellStyle name="SvsDataLvl1CrtEnd" xfId="54" xr:uid="{00000000-0005-0000-0000-00000D000000}"/>
    <cellStyle name="SvsDataLvl1CrtName" xfId="51" xr:uid="{00000000-0005-0000-0000-00000E000000}"/>
    <cellStyle name="SvsDataLvl1CrtStart" xfId="53" xr:uid="{00000000-0005-0000-0000-00000F000000}"/>
    <cellStyle name="SvsDataLvl1Default" xfId="52" xr:uid="{00000000-0005-0000-0000-000010000000}"/>
    <cellStyle name="SvsDataLvl1Doer" xfId="56" xr:uid="{00000000-0005-0000-0000-000011000000}"/>
    <cellStyle name="SvsDataLvl1Owner" xfId="55" xr:uid="{00000000-0005-0000-0000-000012000000}"/>
    <cellStyle name="SvsDataLvl1Summary" xfId="49" xr:uid="{00000000-0005-0000-0000-000013000000}"/>
    <cellStyle name="SvsDataLvl1SummFin" xfId="50" xr:uid="{00000000-0005-0000-0000-000014000000}"/>
    <cellStyle name="SvsDataLvl2" xfId="33" xr:uid="{00000000-0005-0000-0000-000015000000}"/>
    <cellStyle name="SvsDataLvl2CrtDiff" xfId="47" xr:uid="{00000000-0005-0000-0000-000016000000}"/>
    <cellStyle name="SvsDataLvl2CrtEnd" xfId="48" xr:uid="{00000000-0005-0000-0000-000017000000}"/>
    <cellStyle name="SvsDataLvl2CrtName" xfId="42" xr:uid="{00000000-0005-0000-0000-000018000000}"/>
    <cellStyle name="SvsDataLvl2CrtStart" xfId="44" xr:uid="{00000000-0005-0000-0000-000019000000}"/>
    <cellStyle name="SvsDataLvl2Default" xfId="43" xr:uid="{00000000-0005-0000-0000-00001A000000}"/>
    <cellStyle name="SvsDataLvl2Doer" xfId="46" xr:uid="{00000000-0005-0000-0000-00001B000000}"/>
    <cellStyle name="SvsDataLvl2Owner" xfId="45" xr:uid="{00000000-0005-0000-0000-00001C000000}"/>
    <cellStyle name="SvsDataLvl2Summary" xfId="41" xr:uid="{00000000-0005-0000-0000-00001D000000}"/>
    <cellStyle name="SvsDataLvl2SummFin" xfId="40" xr:uid="{00000000-0005-0000-0000-00001E000000}"/>
    <cellStyle name="SvsHdrColnum" xfId="30" xr:uid="{00000000-0005-0000-0000-00001F000000}"/>
    <cellStyle name="SvsHdrColnumFirst" xfId="29" xr:uid="{00000000-0005-0000-0000-000020000000}"/>
    <cellStyle name="SvsHdrColnumLast" xfId="31" xr:uid="{00000000-0005-0000-0000-000021000000}"/>
    <cellStyle name="SvsHdrCrt" xfId="11" xr:uid="{00000000-0005-0000-0000-000022000000}"/>
    <cellStyle name="SvsHdrCrtDates" xfId="15" xr:uid="{00000000-0005-0000-0000-000023000000}"/>
    <cellStyle name="SvsHdrCrtDescFields" xfId="14" xr:uid="{00000000-0005-0000-0000-000024000000}"/>
    <cellStyle name="SvsHdrCrtDiff" xfId="27" xr:uid="{00000000-0005-0000-0000-000025000000}"/>
    <cellStyle name="SvsHdrCrtEnd" xfId="25" xr:uid="{00000000-0005-0000-0000-000026000000}"/>
    <cellStyle name="SvsHdrCrtName" xfId="13" xr:uid="{00000000-0005-0000-0000-000027000000}"/>
    <cellStyle name="SvsHdrCrtStart" xfId="24" xr:uid="{00000000-0005-0000-0000-000028000000}"/>
    <cellStyle name="SvsHdrFin" xfId="22" xr:uid="{00000000-0005-0000-0000-000029000000}"/>
    <cellStyle name="SvsHdrFinCurYear" xfId="9" xr:uid="{00000000-0005-0000-0000-00002A000000}"/>
    <cellStyle name="SvsHdrFinsalt" xfId="8" xr:uid="{00000000-0005-0000-0000-00002B000000}"/>
    <cellStyle name="SvsHdrFinSum" xfId="23" xr:uid="{00000000-0005-0000-0000-00002C000000}"/>
    <cellStyle name="SvsHdrFinTitle" xfId="10" xr:uid="{00000000-0005-0000-0000-00002D000000}"/>
    <cellStyle name="SvsHdrFinUom" xfId="26" xr:uid="{00000000-0005-0000-0000-00002E000000}"/>
    <cellStyle name="SvsHdrLeaf" xfId="6" xr:uid="{00000000-0005-0000-0000-00002F000000}"/>
    <cellStyle name="SvsHdrLeafDesc" xfId="20" xr:uid="{00000000-0005-0000-0000-000030000000}"/>
    <cellStyle name="SvsHdrLeafName" xfId="19" xr:uid="{00000000-0005-0000-0000-000031000000}"/>
    <cellStyle name="SvsHdrLeafNr" xfId="18" xr:uid="{00000000-0005-0000-0000-000032000000}"/>
    <cellStyle name="SvsHdrLevelName1" xfId="4" xr:uid="{00000000-0005-0000-0000-000033000000}"/>
    <cellStyle name="SvsHdrLevelName2" xfId="5" xr:uid="{00000000-0005-0000-0000-000034000000}"/>
    <cellStyle name="SvsHdrPeriod" xfId="7" xr:uid="{00000000-0005-0000-0000-000035000000}"/>
    <cellStyle name="SvsHdrPeriodDates" xfId="21" xr:uid="{00000000-0005-0000-0000-000036000000}"/>
    <cellStyle name="SvsHdrRespDoer" xfId="17" xr:uid="{00000000-0005-0000-0000-000037000000}"/>
    <cellStyle name="SvsHdrRespHdr" xfId="12" xr:uid="{00000000-0005-0000-0000-000038000000}"/>
    <cellStyle name="SvsHdrRespOwner" xfId="16" xr:uid="{00000000-0005-0000-0000-000039000000}"/>
    <cellStyle name="SvsHdrRespOwnerIns" xfId="28" xr:uid="{00000000-0005-0000-0000-00003A000000}"/>
    <cellStyle name="SvsHeader" xfId="3"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3"/>
  <sheetViews>
    <sheetView tabSelected="1" zoomScale="120" zoomScaleNormal="120" workbookViewId="0">
      <selection activeCell="D22" sqref="D22"/>
    </sheetView>
  </sheetViews>
  <sheetFormatPr defaultColWidth="9.08984375" defaultRowHeight="12" customHeight="1" x14ac:dyDescent="0.35"/>
  <cols>
    <col min="1" max="1" width="6.6328125" style="1" customWidth="1"/>
    <col min="2" max="2" width="9.08984375" style="1" customWidth="1"/>
    <col min="3" max="3" width="11.453125" style="1" customWidth="1"/>
    <col min="4" max="4" width="26.6328125" style="1" customWidth="1"/>
    <col min="5" max="5" width="32.453125" style="1" customWidth="1"/>
    <col min="6" max="6" width="9.54296875" style="1" customWidth="1"/>
    <col min="7" max="7" width="6.90625" style="1" customWidth="1"/>
    <col min="8" max="8" width="9.54296875" style="1" customWidth="1"/>
    <col min="9" max="9" width="11.453125" style="1" customWidth="1"/>
    <col min="10" max="10" width="11.08984375" style="1" bestFit="1" customWidth="1"/>
    <col min="11" max="12" width="11.453125" style="1" bestFit="1" customWidth="1"/>
    <col min="13" max="13" width="12.08984375" style="1" bestFit="1" customWidth="1"/>
    <col min="14" max="14" width="17.08984375" style="1" customWidth="1"/>
    <col min="15" max="15" width="5.6328125" style="1" customWidth="1"/>
    <col min="16" max="18" width="7.54296875" style="1" customWidth="1"/>
    <col min="19" max="19" width="17.08984375" style="1" customWidth="1"/>
    <col min="20" max="20" width="13.36328125" style="1" customWidth="1"/>
    <col min="21" max="21" width="16.6328125" style="1" bestFit="1" customWidth="1"/>
    <col min="22" max="16384" width="9.08984375" style="1"/>
  </cols>
  <sheetData>
    <row r="1" spans="1:21" ht="15" customHeight="1" x14ac:dyDescent="0.35">
      <c r="Q1" s="109"/>
      <c r="R1" s="109"/>
      <c r="S1" s="109"/>
      <c r="T1" s="109"/>
    </row>
    <row r="2" spans="1:21" ht="12.75" customHeight="1" x14ac:dyDescent="0.35">
      <c r="Q2" s="109"/>
      <c r="R2" s="109"/>
      <c r="S2" s="109"/>
      <c r="T2" s="109"/>
    </row>
    <row r="3" spans="1:21" ht="15" hidden="1" customHeight="1" x14ac:dyDescent="0.35">
      <c r="Q3" s="109"/>
      <c r="R3" s="109"/>
      <c r="S3" s="109"/>
      <c r="T3" s="109"/>
    </row>
    <row r="4" spans="1:21" ht="5.25" customHeight="1" x14ac:dyDescent="0.35">
      <c r="Q4" s="109"/>
      <c r="R4" s="109"/>
      <c r="S4" s="109"/>
      <c r="T4" s="109"/>
    </row>
    <row r="5" spans="1:21" ht="12" customHeight="1" x14ac:dyDescent="0.35">
      <c r="C5" s="110" t="s">
        <v>237</v>
      </c>
      <c r="D5" s="111"/>
      <c r="E5" s="111"/>
      <c r="F5" s="111"/>
      <c r="G5" s="111"/>
      <c r="H5" s="111"/>
      <c r="I5" s="111"/>
      <c r="J5" s="111"/>
      <c r="K5" s="111"/>
      <c r="L5" s="111"/>
      <c r="M5" s="111"/>
      <c r="N5" s="111"/>
      <c r="O5" s="111"/>
      <c r="P5" s="111"/>
      <c r="Q5" s="111"/>
      <c r="R5" s="111"/>
      <c r="S5" s="111"/>
      <c r="T5" s="111"/>
    </row>
    <row r="6" spans="1:21" ht="68.25" customHeight="1" x14ac:dyDescent="0.35">
      <c r="A6" s="2"/>
      <c r="B6" s="2"/>
      <c r="C6" s="111"/>
      <c r="D6" s="111"/>
      <c r="E6" s="111"/>
      <c r="F6" s="111"/>
      <c r="G6" s="111"/>
      <c r="H6" s="111"/>
      <c r="I6" s="111"/>
      <c r="J6" s="111"/>
      <c r="K6" s="111"/>
      <c r="L6" s="111"/>
      <c r="M6" s="111"/>
      <c r="N6" s="111"/>
      <c r="O6" s="111"/>
      <c r="P6" s="111"/>
      <c r="Q6" s="111"/>
      <c r="R6" s="111"/>
      <c r="S6" s="111"/>
      <c r="T6" s="111"/>
    </row>
    <row r="7" spans="1:21" ht="12.75" customHeight="1" thickBot="1" x14ac:dyDescent="0.4"/>
    <row r="8" spans="1:21" ht="20.25" customHeight="1" thickBot="1" x14ac:dyDescent="0.4">
      <c r="A8" s="131" t="s">
        <v>0</v>
      </c>
      <c r="B8" s="132" t="s">
        <v>1</v>
      </c>
      <c r="C8" s="133" t="s">
        <v>2</v>
      </c>
      <c r="D8" s="133"/>
      <c r="E8" s="133"/>
      <c r="F8" s="134" t="s">
        <v>3</v>
      </c>
      <c r="G8" s="115" t="s">
        <v>4</v>
      </c>
      <c r="H8" s="115" t="s">
        <v>5</v>
      </c>
      <c r="I8" s="116" t="s">
        <v>183</v>
      </c>
      <c r="J8" s="117" t="s">
        <v>185</v>
      </c>
      <c r="K8" s="118"/>
      <c r="L8" s="118"/>
      <c r="M8" s="119"/>
      <c r="N8" s="123" t="s">
        <v>6</v>
      </c>
      <c r="O8" s="124"/>
      <c r="P8" s="124"/>
      <c r="Q8" s="124"/>
      <c r="R8" s="124"/>
      <c r="S8" s="102" t="s">
        <v>7</v>
      </c>
      <c r="T8" s="103"/>
    </row>
    <row r="9" spans="1:21" ht="20.25" customHeight="1" thickBot="1" x14ac:dyDescent="0.4">
      <c r="A9" s="131"/>
      <c r="B9" s="132"/>
      <c r="C9" s="133"/>
      <c r="D9" s="133"/>
      <c r="E9" s="133"/>
      <c r="F9" s="134"/>
      <c r="G9" s="115"/>
      <c r="H9" s="115"/>
      <c r="I9" s="116"/>
      <c r="J9" s="120"/>
      <c r="K9" s="121"/>
      <c r="L9" s="121"/>
      <c r="M9" s="122"/>
      <c r="N9" s="125" t="s">
        <v>8</v>
      </c>
      <c r="O9" s="104" t="s">
        <v>9</v>
      </c>
      <c r="P9" s="128">
        <v>2023</v>
      </c>
      <c r="Q9" s="128">
        <v>2024</v>
      </c>
      <c r="R9" s="166">
        <v>2025</v>
      </c>
      <c r="S9" s="107" t="s">
        <v>10</v>
      </c>
      <c r="T9" s="112" t="s">
        <v>11</v>
      </c>
    </row>
    <row r="10" spans="1:21" ht="14.25" customHeight="1" thickBot="1" x14ac:dyDescent="0.4">
      <c r="A10" s="131"/>
      <c r="B10" s="132"/>
      <c r="C10" s="135" t="s">
        <v>12</v>
      </c>
      <c r="D10" s="136" t="s">
        <v>13</v>
      </c>
      <c r="E10" s="137" t="s">
        <v>14</v>
      </c>
      <c r="F10" s="140"/>
      <c r="G10" s="115"/>
      <c r="H10" s="115"/>
      <c r="I10" s="116"/>
      <c r="J10" s="23" t="s">
        <v>128</v>
      </c>
      <c r="K10" s="23" t="s">
        <v>143</v>
      </c>
      <c r="L10" s="23" t="s">
        <v>184</v>
      </c>
      <c r="M10" s="24" t="s">
        <v>15</v>
      </c>
      <c r="N10" s="126"/>
      <c r="O10" s="105"/>
      <c r="P10" s="129"/>
      <c r="Q10" s="129"/>
      <c r="R10" s="167"/>
      <c r="S10" s="108"/>
      <c r="T10" s="113"/>
    </row>
    <row r="11" spans="1:21" ht="14.25" customHeight="1" x14ac:dyDescent="0.35">
      <c r="A11" s="131"/>
      <c r="B11" s="132"/>
      <c r="C11" s="135"/>
      <c r="D11" s="136"/>
      <c r="E11" s="137"/>
      <c r="F11" s="141"/>
      <c r="G11" s="115"/>
      <c r="H11" s="115"/>
      <c r="I11" s="4" t="s">
        <v>16</v>
      </c>
      <c r="J11" s="25" t="s">
        <v>16</v>
      </c>
      <c r="K11" s="25" t="s">
        <v>16</v>
      </c>
      <c r="L11" s="25" t="s">
        <v>16</v>
      </c>
      <c r="M11" s="25" t="s">
        <v>16</v>
      </c>
      <c r="N11" s="127"/>
      <c r="O11" s="106"/>
      <c r="P11" s="130"/>
      <c r="Q11" s="130"/>
      <c r="R11" s="168"/>
      <c r="S11" s="26" t="s">
        <v>17</v>
      </c>
      <c r="T11" s="114"/>
    </row>
    <row r="12" spans="1:21" ht="10" customHeight="1" x14ac:dyDescent="0.35">
      <c r="A12" s="17">
        <v>1</v>
      </c>
      <c r="B12" s="18">
        <v>2</v>
      </c>
      <c r="C12" s="18">
        <v>3</v>
      </c>
      <c r="D12" s="18">
        <v>4</v>
      </c>
      <c r="E12" s="18">
        <v>5</v>
      </c>
      <c r="F12" s="27">
        <v>6</v>
      </c>
      <c r="G12" s="18">
        <v>7</v>
      </c>
      <c r="H12" s="18">
        <v>8</v>
      </c>
      <c r="I12" s="18">
        <v>9</v>
      </c>
      <c r="J12" s="18">
        <v>10</v>
      </c>
      <c r="K12" s="18">
        <v>11</v>
      </c>
      <c r="L12" s="18">
        <v>12</v>
      </c>
      <c r="M12" s="18">
        <v>13</v>
      </c>
      <c r="N12" s="17">
        <v>14</v>
      </c>
      <c r="O12" s="18">
        <v>15</v>
      </c>
      <c r="P12" s="18">
        <v>16</v>
      </c>
      <c r="Q12" s="18">
        <v>17</v>
      </c>
      <c r="R12" s="18">
        <v>18</v>
      </c>
      <c r="S12" s="17">
        <v>19</v>
      </c>
      <c r="T12" s="19">
        <v>20</v>
      </c>
    </row>
    <row r="13" spans="1:21" ht="122.25" customHeight="1" x14ac:dyDescent="0.35">
      <c r="A13" s="153" t="s">
        <v>18</v>
      </c>
      <c r="B13" s="156" t="s">
        <v>19</v>
      </c>
      <c r="C13" s="42" t="s">
        <v>20</v>
      </c>
      <c r="D13" s="37" t="s">
        <v>21</v>
      </c>
      <c r="E13" s="37" t="s">
        <v>100</v>
      </c>
      <c r="F13" s="52" t="s">
        <v>144</v>
      </c>
      <c r="G13" s="42" t="s">
        <v>130</v>
      </c>
      <c r="H13" s="42" t="s">
        <v>39</v>
      </c>
      <c r="I13" s="56">
        <f>3623.4+593.4+5528.5+0.3+188.6+156.6+8.3+115.5</f>
        <v>10214.599999999999</v>
      </c>
      <c r="J13" s="56">
        <f>377.9+4704.9+7227.2</f>
        <v>12310</v>
      </c>
      <c r="K13" s="56">
        <f>377.9+4704.9+7227.2</f>
        <v>12310</v>
      </c>
      <c r="L13" s="56">
        <f>377.9+4704.9+7227.2</f>
        <v>12310</v>
      </c>
      <c r="M13" s="50">
        <f>SUM(J13:L13)</f>
        <v>36930</v>
      </c>
      <c r="N13" s="55" t="s">
        <v>23</v>
      </c>
      <c r="O13" s="42" t="s">
        <v>24</v>
      </c>
      <c r="P13" s="28">
        <v>1989</v>
      </c>
      <c r="Q13" s="28">
        <v>1989</v>
      </c>
      <c r="R13" s="28">
        <v>1989</v>
      </c>
      <c r="S13" s="36" t="s">
        <v>22</v>
      </c>
      <c r="T13" s="36" t="s">
        <v>22</v>
      </c>
      <c r="U13" s="3"/>
    </row>
    <row r="14" spans="1:21" ht="84.75" customHeight="1" x14ac:dyDescent="0.35">
      <c r="A14" s="154"/>
      <c r="B14" s="151"/>
      <c r="C14" s="42" t="s">
        <v>25</v>
      </c>
      <c r="D14" s="37" t="s">
        <v>26</v>
      </c>
      <c r="E14" s="37" t="s">
        <v>101</v>
      </c>
      <c r="F14" s="52" t="s">
        <v>144</v>
      </c>
      <c r="G14" s="42" t="s">
        <v>119</v>
      </c>
      <c r="H14" s="42" t="s">
        <v>39</v>
      </c>
      <c r="I14" s="56">
        <f>70.9+76.3+1.7</f>
        <v>148.89999999999998</v>
      </c>
      <c r="J14" s="56">
        <v>185.4</v>
      </c>
      <c r="K14" s="56">
        <v>185.4</v>
      </c>
      <c r="L14" s="56">
        <v>185.4</v>
      </c>
      <c r="M14" s="50">
        <f t="shared" ref="M14:M23" si="0">SUM(J14:L14)</f>
        <v>556.20000000000005</v>
      </c>
      <c r="N14" s="55" t="s">
        <v>23</v>
      </c>
      <c r="O14" s="42" t="s">
        <v>24</v>
      </c>
      <c r="P14" s="28">
        <v>76</v>
      </c>
      <c r="Q14" s="28">
        <v>76</v>
      </c>
      <c r="R14" s="28">
        <v>76</v>
      </c>
      <c r="S14" s="36" t="s">
        <v>22</v>
      </c>
      <c r="T14" s="36" t="s">
        <v>22</v>
      </c>
      <c r="U14" s="3"/>
    </row>
    <row r="15" spans="1:21" ht="116.25" customHeight="1" x14ac:dyDescent="0.35">
      <c r="A15" s="154"/>
      <c r="B15" s="151"/>
      <c r="C15" s="42" t="s">
        <v>27</v>
      </c>
      <c r="D15" s="37" t="s">
        <v>28</v>
      </c>
      <c r="E15" s="54" t="s">
        <v>98</v>
      </c>
      <c r="F15" s="52" t="s">
        <v>144</v>
      </c>
      <c r="G15" s="42" t="s">
        <v>131</v>
      </c>
      <c r="H15" s="42" t="s">
        <v>39</v>
      </c>
      <c r="I15" s="56">
        <f>3407.4+2610.8+120.5+10.4+8.8+2150.5</f>
        <v>8308.4000000000015</v>
      </c>
      <c r="J15" s="56">
        <f>2163.3+6101.3+65+17.5</f>
        <v>8347.1</v>
      </c>
      <c r="K15" s="56">
        <f t="shared" ref="K15:L15" si="1">2163.3+6101.3+65+17.5</f>
        <v>8347.1</v>
      </c>
      <c r="L15" s="56">
        <f t="shared" si="1"/>
        <v>8347.1</v>
      </c>
      <c r="M15" s="50">
        <f t="shared" si="0"/>
        <v>25041.300000000003</v>
      </c>
      <c r="N15" s="55" t="s">
        <v>23</v>
      </c>
      <c r="O15" s="42" t="s">
        <v>24</v>
      </c>
      <c r="P15" s="28">
        <v>1700</v>
      </c>
      <c r="Q15" s="28">
        <v>1700</v>
      </c>
      <c r="R15" s="28">
        <v>1700</v>
      </c>
      <c r="S15" s="36" t="s">
        <v>22</v>
      </c>
      <c r="T15" s="36" t="s">
        <v>22</v>
      </c>
      <c r="U15" s="3"/>
    </row>
    <row r="16" spans="1:21" ht="70.5" customHeight="1" x14ac:dyDescent="0.35">
      <c r="A16" s="154"/>
      <c r="B16" s="151"/>
      <c r="C16" s="42" t="s">
        <v>29</v>
      </c>
      <c r="D16" s="37" t="s">
        <v>77</v>
      </c>
      <c r="E16" s="37" t="s">
        <v>99</v>
      </c>
      <c r="F16" s="52" t="s">
        <v>144</v>
      </c>
      <c r="G16" s="42" t="s">
        <v>130</v>
      </c>
      <c r="H16" s="42" t="s">
        <v>39</v>
      </c>
      <c r="I16" s="56">
        <f>22628.9+10576.8+2.8+74.7+74.4+444.1+13.3+12.1+427.4</f>
        <v>34254.5</v>
      </c>
      <c r="J16" s="56">
        <f>13036.7+26760.6+655+17.5</f>
        <v>40469.800000000003</v>
      </c>
      <c r="K16" s="56">
        <f t="shared" ref="K16:L16" si="2">13036.7+26760.6+655+17.5</f>
        <v>40469.800000000003</v>
      </c>
      <c r="L16" s="56">
        <f t="shared" si="2"/>
        <v>40469.800000000003</v>
      </c>
      <c r="M16" s="50">
        <f>SUM(J16:L16)</f>
        <v>121409.40000000001</v>
      </c>
      <c r="N16" s="55" t="s">
        <v>23</v>
      </c>
      <c r="O16" s="42" t="s">
        <v>24</v>
      </c>
      <c r="P16" s="28">
        <v>8349</v>
      </c>
      <c r="Q16" s="28">
        <v>8349</v>
      </c>
      <c r="R16" s="28">
        <v>8349</v>
      </c>
      <c r="S16" s="36" t="s">
        <v>22</v>
      </c>
      <c r="T16" s="36" t="s">
        <v>22</v>
      </c>
      <c r="U16" s="3"/>
    </row>
    <row r="17" spans="1:21" ht="74.25" customHeight="1" x14ac:dyDescent="0.35">
      <c r="A17" s="154"/>
      <c r="B17" s="151"/>
      <c r="C17" s="42" t="s">
        <v>31</v>
      </c>
      <c r="D17" s="37" t="s">
        <v>32</v>
      </c>
      <c r="E17" s="37" t="s">
        <v>66</v>
      </c>
      <c r="F17" s="52" t="s">
        <v>144</v>
      </c>
      <c r="G17" s="42" t="s">
        <v>33</v>
      </c>
      <c r="H17" s="42" t="s">
        <v>39</v>
      </c>
      <c r="I17" s="44">
        <v>330</v>
      </c>
      <c r="J17" s="44">
        <v>519.9</v>
      </c>
      <c r="K17" s="44">
        <v>519.9</v>
      </c>
      <c r="L17" s="44">
        <v>519.9</v>
      </c>
      <c r="M17" s="50">
        <f t="shared" si="0"/>
        <v>1559.6999999999998</v>
      </c>
      <c r="N17" s="55" t="s">
        <v>67</v>
      </c>
      <c r="O17" s="42" t="s">
        <v>30</v>
      </c>
      <c r="P17" s="28">
        <v>100</v>
      </c>
      <c r="Q17" s="28">
        <v>100</v>
      </c>
      <c r="R17" s="28">
        <v>100</v>
      </c>
      <c r="S17" s="36" t="s">
        <v>22</v>
      </c>
      <c r="T17" s="36" t="s">
        <v>22</v>
      </c>
      <c r="U17" s="3"/>
    </row>
    <row r="18" spans="1:21" ht="64.5" customHeight="1" x14ac:dyDescent="0.35">
      <c r="A18" s="154"/>
      <c r="B18" s="151"/>
      <c r="C18" s="42" t="s">
        <v>34</v>
      </c>
      <c r="D18" s="37" t="s">
        <v>118</v>
      </c>
      <c r="E18" s="37" t="s">
        <v>102</v>
      </c>
      <c r="F18" s="52" t="s">
        <v>144</v>
      </c>
      <c r="G18" s="42" t="s">
        <v>120</v>
      </c>
      <c r="H18" s="42" t="s">
        <v>39</v>
      </c>
      <c r="I18" s="44">
        <v>15.6</v>
      </c>
      <c r="J18" s="44">
        <v>16.7</v>
      </c>
      <c r="K18" s="44">
        <v>16.7</v>
      </c>
      <c r="L18" s="44">
        <v>16.7</v>
      </c>
      <c r="M18" s="50">
        <f t="shared" si="0"/>
        <v>50.099999999999994</v>
      </c>
      <c r="N18" s="55" t="s">
        <v>137</v>
      </c>
      <c r="O18" s="42" t="s">
        <v>35</v>
      </c>
      <c r="P18" s="28">
        <v>17</v>
      </c>
      <c r="Q18" s="28">
        <v>17</v>
      </c>
      <c r="R18" s="28">
        <v>17</v>
      </c>
      <c r="S18" s="36" t="s">
        <v>22</v>
      </c>
      <c r="T18" s="36" t="s">
        <v>22</v>
      </c>
      <c r="U18" s="3"/>
    </row>
    <row r="19" spans="1:21" ht="93.75" customHeight="1" x14ac:dyDescent="0.35">
      <c r="A19" s="154"/>
      <c r="B19" s="151"/>
      <c r="C19" s="42" t="s">
        <v>36</v>
      </c>
      <c r="D19" s="37" t="s">
        <v>68</v>
      </c>
      <c r="E19" s="37" t="s">
        <v>103</v>
      </c>
      <c r="F19" s="52" t="s">
        <v>144</v>
      </c>
      <c r="G19" s="49" t="s">
        <v>121</v>
      </c>
      <c r="H19" s="42" t="s">
        <v>39</v>
      </c>
      <c r="I19" s="44">
        <f>1877.6+0.6+40.6+61.6</f>
        <v>1980.3999999999996</v>
      </c>
      <c r="J19" s="44">
        <f>45+1811.2</f>
        <v>1856.2</v>
      </c>
      <c r="K19" s="44">
        <f t="shared" ref="K19:L19" si="3">45+1811.2</f>
        <v>1856.2</v>
      </c>
      <c r="L19" s="44">
        <f t="shared" si="3"/>
        <v>1856.2</v>
      </c>
      <c r="M19" s="50">
        <f>SUM(J19:L19)</f>
        <v>5568.6</v>
      </c>
      <c r="N19" s="55" t="s">
        <v>37</v>
      </c>
      <c r="O19" s="42" t="s">
        <v>24</v>
      </c>
      <c r="P19" s="28">
        <v>1004</v>
      </c>
      <c r="Q19" s="28">
        <v>1004</v>
      </c>
      <c r="R19" s="28">
        <v>1004</v>
      </c>
      <c r="S19" s="36" t="s">
        <v>22</v>
      </c>
      <c r="T19" s="36" t="s">
        <v>22</v>
      </c>
      <c r="U19" s="3"/>
    </row>
    <row r="20" spans="1:21" ht="56.25" customHeight="1" x14ac:dyDescent="0.35">
      <c r="A20" s="154"/>
      <c r="B20" s="151"/>
      <c r="C20" s="42" t="s">
        <v>38</v>
      </c>
      <c r="D20" s="37" t="s">
        <v>193</v>
      </c>
      <c r="E20" s="37" t="s">
        <v>194</v>
      </c>
      <c r="F20" s="52" t="s">
        <v>144</v>
      </c>
      <c r="G20" s="42" t="s">
        <v>33</v>
      </c>
      <c r="H20" s="59" t="s">
        <v>39</v>
      </c>
      <c r="I20" s="50">
        <v>25</v>
      </c>
      <c r="J20" s="50">
        <v>70</v>
      </c>
      <c r="K20" s="50">
        <v>70</v>
      </c>
      <c r="L20" s="50">
        <v>70</v>
      </c>
      <c r="M20" s="50">
        <f t="shared" si="0"/>
        <v>210</v>
      </c>
      <c r="N20" s="55" t="s">
        <v>40</v>
      </c>
      <c r="O20" s="42" t="s">
        <v>30</v>
      </c>
      <c r="P20" s="28">
        <v>13</v>
      </c>
      <c r="Q20" s="28">
        <v>13</v>
      </c>
      <c r="R20" s="28">
        <v>13</v>
      </c>
      <c r="S20" s="36" t="s">
        <v>22</v>
      </c>
      <c r="T20" s="36" t="s">
        <v>22</v>
      </c>
      <c r="U20" s="3"/>
    </row>
    <row r="21" spans="1:21" ht="54.5" customHeight="1" x14ac:dyDescent="0.35">
      <c r="A21" s="154"/>
      <c r="B21" s="151"/>
      <c r="C21" s="42" t="s">
        <v>41</v>
      </c>
      <c r="D21" s="37" t="s">
        <v>195</v>
      </c>
      <c r="E21" s="37" t="s">
        <v>42</v>
      </c>
      <c r="F21" s="52" t="s">
        <v>144</v>
      </c>
      <c r="G21" s="42" t="s">
        <v>120</v>
      </c>
      <c r="H21" s="42" t="s">
        <v>39</v>
      </c>
      <c r="I21" s="44">
        <v>189.4</v>
      </c>
      <c r="J21" s="44">
        <v>203.2</v>
      </c>
      <c r="K21" s="44">
        <v>203.2</v>
      </c>
      <c r="L21" s="44">
        <v>203.2</v>
      </c>
      <c r="M21" s="50">
        <f t="shared" si="0"/>
        <v>609.59999999999991</v>
      </c>
      <c r="N21" s="55" t="s">
        <v>37</v>
      </c>
      <c r="O21" s="42" t="s">
        <v>24</v>
      </c>
      <c r="P21" s="28">
        <v>1004</v>
      </c>
      <c r="Q21" s="28">
        <v>1004</v>
      </c>
      <c r="R21" s="28">
        <v>1004</v>
      </c>
      <c r="S21" s="36" t="s">
        <v>22</v>
      </c>
      <c r="T21" s="36" t="s">
        <v>22</v>
      </c>
      <c r="U21" s="3"/>
    </row>
    <row r="22" spans="1:21" ht="216" customHeight="1" x14ac:dyDescent="0.35">
      <c r="A22" s="154"/>
      <c r="B22" s="151"/>
      <c r="C22" s="42" t="s">
        <v>43</v>
      </c>
      <c r="D22" s="37" t="s">
        <v>228</v>
      </c>
      <c r="E22" s="37" t="s">
        <v>69</v>
      </c>
      <c r="F22" s="52" t="s">
        <v>144</v>
      </c>
      <c r="G22" s="49" t="s">
        <v>120</v>
      </c>
      <c r="H22" s="42" t="s">
        <v>39</v>
      </c>
      <c r="I22" s="44">
        <v>654.1</v>
      </c>
      <c r="J22" s="44">
        <v>760.9</v>
      </c>
      <c r="K22" s="44">
        <v>760.9</v>
      </c>
      <c r="L22" s="44">
        <v>760.9</v>
      </c>
      <c r="M22" s="50">
        <f>SUM(J22:L22)</f>
        <v>2282.6999999999998</v>
      </c>
      <c r="N22" s="55" t="s">
        <v>44</v>
      </c>
      <c r="O22" s="42" t="s">
        <v>35</v>
      </c>
      <c r="P22" s="28">
        <v>48</v>
      </c>
      <c r="Q22" s="28">
        <v>48</v>
      </c>
      <c r="R22" s="28">
        <v>48</v>
      </c>
      <c r="S22" s="36" t="s">
        <v>22</v>
      </c>
      <c r="T22" s="36" t="s">
        <v>22</v>
      </c>
      <c r="U22" s="3"/>
    </row>
    <row r="23" spans="1:21" ht="43" customHeight="1" x14ac:dyDescent="0.35">
      <c r="A23" s="154"/>
      <c r="B23" s="151"/>
      <c r="C23" s="42" t="s">
        <v>45</v>
      </c>
      <c r="D23" s="37" t="s">
        <v>191</v>
      </c>
      <c r="E23" s="37" t="s">
        <v>192</v>
      </c>
      <c r="F23" s="52" t="s">
        <v>144</v>
      </c>
      <c r="G23" s="42" t="s">
        <v>33</v>
      </c>
      <c r="H23" s="42" t="s">
        <v>39</v>
      </c>
      <c r="I23" s="50">
        <v>31.3</v>
      </c>
      <c r="J23" s="50">
        <v>30</v>
      </c>
      <c r="K23" s="50">
        <v>30</v>
      </c>
      <c r="L23" s="50">
        <v>30</v>
      </c>
      <c r="M23" s="50">
        <f t="shared" si="0"/>
        <v>90</v>
      </c>
      <c r="N23" s="37" t="s">
        <v>190</v>
      </c>
      <c r="O23" s="37" t="s">
        <v>189</v>
      </c>
      <c r="P23" s="28">
        <v>90</v>
      </c>
      <c r="Q23" s="28">
        <v>90</v>
      </c>
      <c r="R23" s="28">
        <v>90</v>
      </c>
      <c r="S23" s="36" t="s">
        <v>39</v>
      </c>
      <c r="T23" s="36" t="s">
        <v>39</v>
      </c>
      <c r="U23" s="3"/>
    </row>
    <row r="24" spans="1:21" ht="62.25" customHeight="1" x14ac:dyDescent="0.35">
      <c r="A24" s="154"/>
      <c r="B24" s="151"/>
      <c r="C24" s="157" t="s">
        <v>46</v>
      </c>
      <c r="D24" s="159" t="s">
        <v>47</v>
      </c>
      <c r="E24" s="159" t="s">
        <v>48</v>
      </c>
      <c r="F24" s="163" t="s">
        <v>144</v>
      </c>
      <c r="G24" s="157" t="s">
        <v>154</v>
      </c>
      <c r="H24" s="157" t="s">
        <v>117</v>
      </c>
      <c r="I24" s="138">
        <v>419.4</v>
      </c>
      <c r="J24" s="138">
        <v>487.2</v>
      </c>
      <c r="K24" s="138">
        <v>488.2</v>
      </c>
      <c r="L24" s="138">
        <v>489.2</v>
      </c>
      <c r="M24" s="138">
        <f>SUM(J24:L25)</f>
        <v>1464.6</v>
      </c>
      <c r="N24" s="37" t="s">
        <v>139</v>
      </c>
      <c r="O24" s="37" t="s">
        <v>35</v>
      </c>
      <c r="P24" s="28">
        <v>450</v>
      </c>
      <c r="Q24" s="28">
        <v>450</v>
      </c>
      <c r="R24" s="28">
        <v>450</v>
      </c>
      <c r="S24" s="164" t="s">
        <v>22</v>
      </c>
      <c r="T24" s="164" t="s">
        <v>177</v>
      </c>
    </row>
    <row r="25" spans="1:21" ht="57" customHeight="1" x14ac:dyDescent="0.35">
      <c r="A25" s="154"/>
      <c r="B25" s="151"/>
      <c r="C25" s="158"/>
      <c r="D25" s="158"/>
      <c r="E25" s="158"/>
      <c r="F25" s="158"/>
      <c r="G25" s="158"/>
      <c r="H25" s="158"/>
      <c r="I25" s="139"/>
      <c r="J25" s="139"/>
      <c r="K25" s="139"/>
      <c r="L25" s="139"/>
      <c r="M25" s="158"/>
      <c r="N25" s="55" t="s">
        <v>138</v>
      </c>
      <c r="O25" s="42" t="s">
        <v>35</v>
      </c>
      <c r="P25" s="28">
        <v>120</v>
      </c>
      <c r="Q25" s="28">
        <v>120</v>
      </c>
      <c r="R25" s="28">
        <v>120</v>
      </c>
      <c r="S25" s="165"/>
      <c r="T25" s="165"/>
      <c r="U25" s="3"/>
    </row>
    <row r="26" spans="1:21" ht="45.75" customHeight="1" x14ac:dyDescent="0.35">
      <c r="A26" s="154"/>
      <c r="B26" s="151"/>
      <c r="C26" s="42" t="s">
        <v>51</v>
      </c>
      <c r="D26" s="37" t="s">
        <v>104</v>
      </c>
      <c r="E26" s="37" t="s">
        <v>49</v>
      </c>
      <c r="F26" s="52" t="s">
        <v>201</v>
      </c>
      <c r="G26" s="42" t="s">
        <v>52</v>
      </c>
      <c r="H26" s="42" t="s">
        <v>39</v>
      </c>
      <c r="I26" s="50">
        <v>320</v>
      </c>
      <c r="J26" s="50">
        <v>215</v>
      </c>
      <c r="K26" s="50">
        <v>0</v>
      </c>
      <c r="L26" s="50">
        <v>0</v>
      </c>
      <c r="M26" s="50">
        <f>SUM(J26:L26)</f>
        <v>215</v>
      </c>
      <c r="N26" s="55" t="s">
        <v>50</v>
      </c>
      <c r="O26" s="42" t="s">
        <v>35</v>
      </c>
      <c r="P26" s="28">
        <v>1</v>
      </c>
      <c r="Q26" s="29">
        <v>0</v>
      </c>
      <c r="R26" s="29">
        <v>0</v>
      </c>
      <c r="S26" s="36" t="s">
        <v>22</v>
      </c>
      <c r="T26" s="36" t="s">
        <v>57</v>
      </c>
    </row>
    <row r="27" spans="1:21" ht="90" customHeight="1" x14ac:dyDescent="0.35">
      <c r="A27" s="154"/>
      <c r="B27" s="151"/>
      <c r="C27" s="42" t="s">
        <v>53</v>
      </c>
      <c r="D27" s="37" t="s">
        <v>54</v>
      </c>
      <c r="E27" s="37" t="s">
        <v>135</v>
      </c>
      <c r="F27" s="52" t="s">
        <v>199</v>
      </c>
      <c r="G27" s="42" t="s">
        <v>159</v>
      </c>
      <c r="H27" s="42" t="s">
        <v>39</v>
      </c>
      <c r="I27" s="93">
        <v>576.70000000000005</v>
      </c>
      <c r="J27" s="93">
        <v>575.9</v>
      </c>
      <c r="K27" s="93">
        <v>575.9</v>
      </c>
      <c r="L27" s="93">
        <v>575.9</v>
      </c>
      <c r="M27" s="50">
        <f t="shared" ref="M27:M32" si="4">SUM(J27:L27)</f>
        <v>1727.6999999999998</v>
      </c>
      <c r="N27" s="55" t="s">
        <v>55</v>
      </c>
      <c r="O27" s="42" t="s">
        <v>30</v>
      </c>
      <c r="P27" s="28">
        <v>25</v>
      </c>
      <c r="Q27" s="29">
        <v>25</v>
      </c>
      <c r="R27" s="29">
        <v>25</v>
      </c>
      <c r="S27" s="36" t="s">
        <v>22</v>
      </c>
      <c r="T27" s="36" t="s">
        <v>22</v>
      </c>
      <c r="U27" s="3"/>
    </row>
    <row r="28" spans="1:21" ht="39.75" customHeight="1" x14ac:dyDescent="0.35">
      <c r="A28" s="154"/>
      <c r="B28" s="151"/>
      <c r="C28" s="42" t="s">
        <v>75</v>
      </c>
      <c r="D28" s="37" t="s">
        <v>76</v>
      </c>
      <c r="E28" s="63" t="s">
        <v>186</v>
      </c>
      <c r="F28" s="76" t="s">
        <v>144</v>
      </c>
      <c r="G28" s="62" t="s">
        <v>187</v>
      </c>
      <c r="H28" s="42" t="s">
        <v>39</v>
      </c>
      <c r="I28" s="50">
        <v>31.2</v>
      </c>
      <c r="J28" s="50">
        <v>32.299999999999997</v>
      </c>
      <c r="K28" s="50">
        <v>32.299999999999997</v>
      </c>
      <c r="L28" s="50">
        <v>32.299999999999997</v>
      </c>
      <c r="M28" s="50">
        <f t="shared" si="4"/>
        <v>96.899999999999991</v>
      </c>
      <c r="N28" s="60" t="s">
        <v>188</v>
      </c>
      <c r="O28" s="62" t="s">
        <v>35</v>
      </c>
      <c r="P28" s="28">
        <v>4</v>
      </c>
      <c r="Q28" s="28">
        <v>4</v>
      </c>
      <c r="R28" s="28">
        <v>4</v>
      </c>
      <c r="S28" s="36" t="s">
        <v>39</v>
      </c>
      <c r="T28" s="37" t="s">
        <v>76</v>
      </c>
      <c r="U28" s="3"/>
    </row>
    <row r="29" spans="1:21" ht="83" customHeight="1" x14ac:dyDescent="0.35">
      <c r="A29" s="154"/>
      <c r="B29" s="151"/>
      <c r="C29" s="42" t="s">
        <v>91</v>
      </c>
      <c r="D29" s="37" t="s">
        <v>88</v>
      </c>
      <c r="E29" s="37" t="s">
        <v>122</v>
      </c>
      <c r="F29" s="52" t="s">
        <v>144</v>
      </c>
      <c r="G29" s="42" t="s">
        <v>123</v>
      </c>
      <c r="H29" s="42" t="s">
        <v>39</v>
      </c>
      <c r="I29" s="50">
        <f>225+525</f>
        <v>750</v>
      </c>
      <c r="J29" s="50">
        <v>1150</v>
      </c>
      <c r="K29" s="50">
        <v>0</v>
      </c>
      <c r="L29" s="50">
        <v>0</v>
      </c>
      <c r="M29" s="50">
        <f t="shared" si="4"/>
        <v>1150</v>
      </c>
      <c r="N29" s="55" t="s">
        <v>107</v>
      </c>
      <c r="O29" s="42" t="s">
        <v>30</v>
      </c>
      <c r="P29" s="28">
        <v>100</v>
      </c>
      <c r="Q29" s="29">
        <v>100</v>
      </c>
      <c r="R29" s="29">
        <v>100</v>
      </c>
      <c r="S29" s="36" t="s">
        <v>22</v>
      </c>
      <c r="T29" s="37" t="s">
        <v>89</v>
      </c>
      <c r="U29" s="3"/>
    </row>
    <row r="30" spans="1:21" ht="108.75" customHeight="1" x14ac:dyDescent="0.35">
      <c r="A30" s="154"/>
      <c r="B30" s="151"/>
      <c r="C30" s="57" t="s">
        <v>92</v>
      </c>
      <c r="D30" s="58" t="s">
        <v>105</v>
      </c>
      <c r="E30" s="58" t="s">
        <v>106</v>
      </c>
      <c r="F30" s="52" t="s">
        <v>144</v>
      </c>
      <c r="G30" s="53" t="s">
        <v>33</v>
      </c>
      <c r="H30" s="42" t="s">
        <v>39</v>
      </c>
      <c r="I30" s="43">
        <v>250</v>
      </c>
      <c r="J30" s="43">
        <v>400</v>
      </c>
      <c r="K30" s="43">
        <v>400</v>
      </c>
      <c r="L30" s="43">
        <v>400</v>
      </c>
      <c r="M30" s="50">
        <f>SUM(J30:L30)</f>
        <v>1200</v>
      </c>
      <c r="N30" s="55" t="s">
        <v>140</v>
      </c>
      <c r="O30" s="42" t="s">
        <v>30</v>
      </c>
      <c r="P30" s="28">
        <v>100</v>
      </c>
      <c r="Q30" s="29">
        <v>100</v>
      </c>
      <c r="R30" s="29">
        <v>100</v>
      </c>
      <c r="S30" s="36" t="s">
        <v>22</v>
      </c>
      <c r="T30" s="37" t="s">
        <v>89</v>
      </c>
    </row>
    <row r="31" spans="1:21" ht="92" customHeight="1" x14ac:dyDescent="0.35">
      <c r="A31" s="154"/>
      <c r="B31" s="151"/>
      <c r="C31" s="57" t="s">
        <v>124</v>
      </c>
      <c r="D31" s="58" t="s">
        <v>125</v>
      </c>
      <c r="E31" s="58" t="s">
        <v>126</v>
      </c>
      <c r="F31" s="52" t="s">
        <v>145</v>
      </c>
      <c r="G31" s="53" t="s">
        <v>56</v>
      </c>
      <c r="H31" s="42" t="s">
        <v>127</v>
      </c>
      <c r="I31" s="43">
        <f>501.4+37.1</f>
        <v>538.5</v>
      </c>
      <c r="J31" s="43">
        <v>79.099999999999994</v>
      </c>
      <c r="K31" s="43">
        <v>0</v>
      </c>
      <c r="L31" s="43">
        <v>0</v>
      </c>
      <c r="M31" s="50">
        <f t="shared" si="4"/>
        <v>79.099999999999994</v>
      </c>
      <c r="N31" s="55" t="s">
        <v>136</v>
      </c>
      <c r="O31" s="42" t="s">
        <v>35</v>
      </c>
      <c r="P31" s="28">
        <v>3</v>
      </c>
      <c r="Q31" s="29">
        <v>0</v>
      </c>
      <c r="R31" s="29">
        <v>0</v>
      </c>
      <c r="S31" s="36" t="s">
        <v>22</v>
      </c>
      <c r="T31" s="37" t="s">
        <v>22</v>
      </c>
    </row>
    <row r="32" spans="1:21" ht="108.75" customHeight="1" x14ac:dyDescent="0.35">
      <c r="A32" s="154"/>
      <c r="B32" s="151"/>
      <c r="C32" s="53" t="s">
        <v>205</v>
      </c>
      <c r="D32" s="65" t="s">
        <v>206</v>
      </c>
      <c r="E32" s="65" t="s">
        <v>222</v>
      </c>
      <c r="F32" s="64" t="s">
        <v>202</v>
      </c>
      <c r="G32" s="64" t="s">
        <v>70</v>
      </c>
      <c r="H32" s="64" t="s">
        <v>39</v>
      </c>
      <c r="I32" s="71">
        <v>32.5</v>
      </c>
      <c r="J32" s="71">
        <v>74.7</v>
      </c>
      <c r="K32" s="71">
        <v>75</v>
      </c>
      <c r="L32" s="71">
        <v>75</v>
      </c>
      <c r="M32" s="50">
        <f t="shared" si="4"/>
        <v>224.7</v>
      </c>
      <c r="N32" s="94" t="s">
        <v>208</v>
      </c>
      <c r="O32" s="49" t="s">
        <v>24</v>
      </c>
      <c r="P32" s="95">
        <v>15</v>
      </c>
      <c r="Q32" s="96">
        <v>15</v>
      </c>
      <c r="R32" s="96">
        <v>15</v>
      </c>
      <c r="S32" s="41" t="s">
        <v>207</v>
      </c>
      <c r="T32" s="54" t="s">
        <v>39</v>
      </c>
    </row>
    <row r="33" spans="1:21" ht="12.75" customHeight="1" x14ac:dyDescent="0.35">
      <c r="A33" s="154"/>
      <c r="B33" s="152"/>
      <c r="C33" s="160" t="s">
        <v>58</v>
      </c>
      <c r="D33" s="161"/>
      <c r="E33" s="161"/>
      <c r="F33" s="161"/>
      <c r="G33" s="161"/>
      <c r="H33" s="162"/>
      <c r="I33" s="20">
        <f>SUM(I13:I32)</f>
        <v>59070.5</v>
      </c>
      <c r="J33" s="20">
        <f>SUM(J13:J32)</f>
        <v>67783.399999999994</v>
      </c>
      <c r="K33" s="20">
        <f>SUM(K13:K32)</f>
        <v>66340.599999999991</v>
      </c>
      <c r="L33" s="20">
        <f>SUM(L13:L32)</f>
        <v>66341.599999999991</v>
      </c>
      <c r="M33" s="20">
        <f>SUM(M13:M32)</f>
        <v>200465.60000000009</v>
      </c>
      <c r="N33" s="5"/>
      <c r="O33" s="6"/>
      <c r="P33" s="61"/>
      <c r="Q33" s="61"/>
      <c r="R33" s="61"/>
      <c r="S33" s="7"/>
      <c r="T33" s="8"/>
    </row>
    <row r="34" spans="1:21" ht="34.5" customHeight="1" x14ac:dyDescent="0.35">
      <c r="A34" s="154"/>
      <c r="B34" s="151"/>
      <c r="C34" s="42" t="s">
        <v>60</v>
      </c>
      <c r="D34" s="63" t="s">
        <v>240</v>
      </c>
      <c r="E34" s="63" t="s">
        <v>61</v>
      </c>
      <c r="F34" s="52" t="s">
        <v>200</v>
      </c>
      <c r="G34" s="62" t="s">
        <v>71</v>
      </c>
      <c r="H34" s="62" t="s">
        <v>39</v>
      </c>
      <c r="I34" s="51">
        <v>670</v>
      </c>
      <c r="J34" s="51">
        <v>220</v>
      </c>
      <c r="K34" s="51">
        <v>0</v>
      </c>
      <c r="L34" s="51">
        <v>0</v>
      </c>
      <c r="M34" s="51">
        <f>SUM(J34:L34)</f>
        <v>220</v>
      </c>
      <c r="N34" s="60" t="s">
        <v>50</v>
      </c>
      <c r="O34" s="62" t="s">
        <v>35</v>
      </c>
      <c r="P34" s="33">
        <v>1</v>
      </c>
      <c r="Q34" s="34">
        <v>1</v>
      </c>
      <c r="R34" s="34">
        <v>1</v>
      </c>
      <c r="S34" s="38" t="s">
        <v>22</v>
      </c>
      <c r="T34" s="38" t="s">
        <v>221</v>
      </c>
      <c r="U34" s="3"/>
    </row>
    <row r="35" spans="1:21" ht="53.25" customHeight="1" x14ac:dyDescent="0.35">
      <c r="A35" s="154"/>
      <c r="B35" s="151"/>
      <c r="C35" s="42" t="s">
        <v>62</v>
      </c>
      <c r="D35" s="63" t="s">
        <v>108</v>
      </c>
      <c r="E35" s="63" t="s">
        <v>63</v>
      </c>
      <c r="F35" s="52" t="s">
        <v>174</v>
      </c>
      <c r="G35" s="62" t="s">
        <v>70</v>
      </c>
      <c r="H35" s="62" t="s">
        <v>39</v>
      </c>
      <c r="I35" s="51">
        <v>1100</v>
      </c>
      <c r="J35" s="50">
        <v>1500</v>
      </c>
      <c r="K35" s="51">
        <v>2500</v>
      </c>
      <c r="L35" s="51">
        <v>2000</v>
      </c>
      <c r="M35" s="51">
        <f t="shared" ref="M35:M60" si="5">SUM(J35:L35)</f>
        <v>6000</v>
      </c>
      <c r="N35" s="60" t="s">
        <v>50</v>
      </c>
      <c r="O35" s="62" t="s">
        <v>35</v>
      </c>
      <c r="P35" s="28">
        <v>0</v>
      </c>
      <c r="Q35" s="29">
        <v>0</v>
      </c>
      <c r="R35" s="29">
        <v>1</v>
      </c>
      <c r="S35" s="38" t="s">
        <v>72</v>
      </c>
      <c r="T35" s="38" t="s">
        <v>59</v>
      </c>
    </row>
    <row r="36" spans="1:21" ht="34.25" customHeight="1" x14ac:dyDescent="0.35">
      <c r="A36" s="154"/>
      <c r="B36" s="151"/>
      <c r="C36" s="64" t="s">
        <v>78</v>
      </c>
      <c r="D36" s="54" t="s">
        <v>109</v>
      </c>
      <c r="E36" s="54" t="s">
        <v>73</v>
      </c>
      <c r="F36" s="52" t="s">
        <v>204</v>
      </c>
      <c r="G36" s="49" t="s">
        <v>87</v>
      </c>
      <c r="H36" s="49" t="s">
        <v>39</v>
      </c>
      <c r="I36" s="44">
        <v>350</v>
      </c>
      <c r="J36" s="44">
        <v>150</v>
      </c>
      <c r="K36" s="44">
        <v>0</v>
      </c>
      <c r="L36" s="44">
        <v>0</v>
      </c>
      <c r="M36" s="51">
        <f t="shared" si="5"/>
        <v>150</v>
      </c>
      <c r="N36" s="59" t="s">
        <v>50</v>
      </c>
      <c r="O36" s="49" t="s">
        <v>35</v>
      </c>
      <c r="P36" s="30">
        <v>1</v>
      </c>
      <c r="Q36" s="30">
        <v>1</v>
      </c>
      <c r="R36" s="30">
        <v>1</v>
      </c>
      <c r="S36" s="38" t="s">
        <v>72</v>
      </c>
      <c r="T36" s="41" t="s">
        <v>59</v>
      </c>
    </row>
    <row r="37" spans="1:21" ht="30.75" customHeight="1" x14ac:dyDescent="0.35">
      <c r="A37" s="154"/>
      <c r="B37" s="151"/>
      <c r="C37" s="64" t="s">
        <v>79</v>
      </c>
      <c r="D37" s="65" t="s">
        <v>241</v>
      </c>
      <c r="E37" s="65" t="s">
        <v>74</v>
      </c>
      <c r="F37" s="74" t="s">
        <v>175</v>
      </c>
      <c r="G37" s="64" t="s">
        <v>33</v>
      </c>
      <c r="H37" s="64" t="s">
        <v>39</v>
      </c>
      <c r="I37" s="71">
        <v>0</v>
      </c>
      <c r="J37" s="71">
        <v>0</v>
      </c>
      <c r="K37" s="71">
        <v>0</v>
      </c>
      <c r="L37" s="71">
        <v>500</v>
      </c>
      <c r="M37" s="51">
        <f t="shared" si="5"/>
        <v>500</v>
      </c>
      <c r="N37" s="45" t="s">
        <v>74</v>
      </c>
      <c r="O37" s="64" t="s">
        <v>35</v>
      </c>
      <c r="P37" s="30">
        <v>0</v>
      </c>
      <c r="Q37" s="30">
        <v>0</v>
      </c>
      <c r="R37" s="30">
        <v>1</v>
      </c>
      <c r="S37" s="92" t="s">
        <v>72</v>
      </c>
      <c r="T37" s="75" t="s">
        <v>234</v>
      </c>
    </row>
    <row r="38" spans="1:21" ht="75.75" customHeight="1" x14ac:dyDescent="0.35">
      <c r="A38" s="154"/>
      <c r="B38" s="151"/>
      <c r="C38" s="69" t="s">
        <v>83</v>
      </c>
      <c r="D38" s="66" t="s">
        <v>80</v>
      </c>
      <c r="E38" s="66" t="s">
        <v>81</v>
      </c>
      <c r="F38" s="73" t="s">
        <v>153</v>
      </c>
      <c r="G38" s="69" t="s">
        <v>160</v>
      </c>
      <c r="H38" s="69" t="s">
        <v>113</v>
      </c>
      <c r="I38" s="67">
        <v>743</v>
      </c>
      <c r="J38" s="67">
        <v>650</v>
      </c>
      <c r="K38" s="67">
        <v>600</v>
      </c>
      <c r="L38" s="67">
        <v>0</v>
      </c>
      <c r="M38" s="51">
        <f t="shared" si="5"/>
        <v>1250</v>
      </c>
      <c r="N38" s="70" t="s">
        <v>82</v>
      </c>
      <c r="O38" s="69" t="s">
        <v>35</v>
      </c>
      <c r="P38" s="31">
        <v>0</v>
      </c>
      <c r="Q38" s="31">
        <v>1</v>
      </c>
      <c r="R38" s="31">
        <v>1</v>
      </c>
      <c r="S38" s="100" t="s">
        <v>22</v>
      </c>
      <c r="T38" s="68" t="s">
        <v>229</v>
      </c>
    </row>
    <row r="39" spans="1:21" ht="48" customHeight="1" x14ac:dyDescent="0.35">
      <c r="A39" s="154"/>
      <c r="B39" s="151"/>
      <c r="C39" s="49" t="s">
        <v>84</v>
      </c>
      <c r="D39" s="54" t="s">
        <v>110</v>
      </c>
      <c r="E39" s="54" t="s">
        <v>73</v>
      </c>
      <c r="F39" s="52" t="s">
        <v>176</v>
      </c>
      <c r="G39" s="49" t="s">
        <v>33</v>
      </c>
      <c r="H39" s="42" t="s">
        <v>39</v>
      </c>
      <c r="I39" s="48">
        <v>375</v>
      </c>
      <c r="J39" s="44">
        <v>600</v>
      </c>
      <c r="K39" s="44">
        <v>0</v>
      </c>
      <c r="L39" s="44">
        <v>0</v>
      </c>
      <c r="M39" s="51">
        <f t="shared" si="5"/>
        <v>600</v>
      </c>
      <c r="N39" s="45" t="s">
        <v>50</v>
      </c>
      <c r="O39" s="49" t="s">
        <v>35</v>
      </c>
      <c r="P39" s="30">
        <v>1</v>
      </c>
      <c r="Q39" s="30">
        <v>1</v>
      </c>
      <c r="R39" s="30">
        <v>1</v>
      </c>
      <c r="S39" s="41" t="s">
        <v>22</v>
      </c>
      <c r="T39" s="41" t="s">
        <v>57</v>
      </c>
    </row>
    <row r="40" spans="1:21" s="35" customFormat="1" ht="75" customHeight="1" x14ac:dyDescent="0.35">
      <c r="A40" s="154"/>
      <c r="B40" s="151"/>
      <c r="C40" s="49" t="s">
        <v>93</v>
      </c>
      <c r="D40" s="54" t="s">
        <v>242</v>
      </c>
      <c r="E40" s="54" t="s">
        <v>230</v>
      </c>
      <c r="F40" s="52" t="s">
        <v>176</v>
      </c>
      <c r="G40" s="49" t="s">
        <v>52</v>
      </c>
      <c r="H40" s="49" t="s">
        <v>114</v>
      </c>
      <c r="I40" s="44">
        <v>0</v>
      </c>
      <c r="J40" s="44">
        <v>1600</v>
      </c>
      <c r="K40" s="44">
        <v>0</v>
      </c>
      <c r="L40" s="44">
        <v>0</v>
      </c>
      <c r="M40" s="51">
        <f>SUM(J40:L40)</f>
        <v>1600</v>
      </c>
      <c r="N40" s="45" t="s">
        <v>243</v>
      </c>
      <c r="O40" s="49" t="s">
        <v>35</v>
      </c>
      <c r="P40" s="30">
        <v>1</v>
      </c>
      <c r="Q40" s="30">
        <v>1</v>
      </c>
      <c r="R40" s="30">
        <v>1</v>
      </c>
      <c r="S40" s="41" t="s">
        <v>22</v>
      </c>
      <c r="T40" s="41" t="s">
        <v>221</v>
      </c>
    </row>
    <row r="41" spans="1:21" ht="67.5" customHeight="1" x14ac:dyDescent="0.35">
      <c r="A41" s="154"/>
      <c r="B41" s="151"/>
      <c r="C41" s="49" t="s">
        <v>94</v>
      </c>
      <c r="D41" s="54" t="s">
        <v>111</v>
      </c>
      <c r="E41" s="54" t="s">
        <v>85</v>
      </c>
      <c r="F41" s="52" t="s">
        <v>175</v>
      </c>
      <c r="G41" s="49" t="s">
        <v>33</v>
      </c>
      <c r="H41" s="49" t="s">
        <v>115</v>
      </c>
      <c r="I41" s="44">
        <v>0</v>
      </c>
      <c r="J41" s="44">
        <v>300</v>
      </c>
      <c r="K41" s="44">
        <v>300</v>
      </c>
      <c r="L41" s="44">
        <v>400</v>
      </c>
      <c r="M41" s="51">
        <f t="shared" si="5"/>
        <v>1000</v>
      </c>
      <c r="N41" s="45" t="s">
        <v>50</v>
      </c>
      <c r="O41" s="49" t="s">
        <v>35</v>
      </c>
      <c r="P41" s="31">
        <v>0</v>
      </c>
      <c r="Q41" s="31">
        <v>0</v>
      </c>
      <c r="R41" s="31">
        <v>1</v>
      </c>
      <c r="S41" s="41" t="s">
        <v>22</v>
      </c>
      <c r="T41" s="75" t="s">
        <v>234</v>
      </c>
    </row>
    <row r="42" spans="1:21" ht="44" customHeight="1" x14ac:dyDescent="0.35">
      <c r="A42" s="154"/>
      <c r="B42" s="151"/>
      <c r="C42" s="49" t="s">
        <v>95</v>
      </c>
      <c r="D42" s="54" t="s">
        <v>112</v>
      </c>
      <c r="E42" s="54" t="s">
        <v>86</v>
      </c>
      <c r="F42" s="52" t="s">
        <v>175</v>
      </c>
      <c r="G42" s="49" t="s">
        <v>33</v>
      </c>
      <c r="H42" s="42" t="s">
        <v>39</v>
      </c>
      <c r="I42" s="48">
        <v>15</v>
      </c>
      <c r="J42" s="48">
        <v>0</v>
      </c>
      <c r="K42" s="48">
        <v>0</v>
      </c>
      <c r="L42" s="48">
        <v>0</v>
      </c>
      <c r="M42" s="51">
        <f t="shared" si="5"/>
        <v>0</v>
      </c>
      <c r="N42" s="46" t="s">
        <v>50</v>
      </c>
      <c r="O42" s="47" t="s">
        <v>35</v>
      </c>
      <c r="P42" s="32">
        <v>1</v>
      </c>
      <c r="Q42" s="32">
        <v>1</v>
      </c>
      <c r="R42" s="32">
        <v>1</v>
      </c>
      <c r="S42" s="40" t="s">
        <v>22</v>
      </c>
      <c r="T42" s="75" t="s">
        <v>234</v>
      </c>
    </row>
    <row r="43" spans="1:21" ht="79.5" customHeight="1" x14ac:dyDescent="0.35">
      <c r="A43" s="154"/>
      <c r="B43" s="151"/>
      <c r="C43" s="49" t="s">
        <v>96</v>
      </c>
      <c r="D43" s="54" t="s">
        <v>161</v>
      </c>
      <c r="E43" s="54" t="s">
        <v>165</v>
      </c>
      <c r="F43" s="52" t="s">
        <v>158</v>
      </c>
      <c r="G43" s="49" t="s">
        <v>132</v>
      </c>
      <c r="H43" s="47" t="s">
        <v>116</v>
      </c>
      <c r="I43" s="48">
        <v>0</v>
      </c>
      <c r="J43" s="48">
        <v>0</v>
      </c>
      <c r="K43" s="48">
        <v>2500</v>
      </c>
      <c r="L43" s="48">
        <v>2500</v>
      </c>
      <c r="M43" s="51">
        <f t="shared" si="5"/>
        <v>5000</v>
      </c>
      <c r="N43" s="46" t="s">
        <v>166</v>
      </c>
      <c r="O43" s="47" t="s">
        <v>35</v>
      </c>
      <c r="P43" s="32">
        <v>0</v>
      </c>
      <c r="Q43" s="32">
        <v>0</v>
      </c>
      <c r="R43" s="32">
        <v>1</v>
      </c>
      <c r="S43" s="40" t="s">
        <v>22</v>
      </c>
      <c r="T43" s="75" t="s">
        <v>235</v>
      </c>
    </row>
    <row r="44" spans="1:21" ht="29.25" customHeight="1" x14ac:dyDescent="0.35">
      <c r="A44" s="154"/>
      <c r="B44" s="151"/>
      <c r="C44" s="64" t="s">
        <v>97</v>
      </c>
      <c r="D44" s="65" t="s">
        <v>141</v>
      </c>
      <c r="E44" s="65" t="s">
        <v>90</v>
      </c>
      <c r="F44" s="52" t="s">
        <v>231</v>
      </c>
      <c r="G44" s="49" t="s">
        <v>33</v>
      </c>
      <c r="H44" s="42" t="s">
        <v>39</v>
      </c>
      <c r="I44" s="71">
        <v>900</v>
      </c>
      <c r="J44" s="71">
        <v>1200</v>
      </c>
      <c r="K44" s="71">
        <v>1400</v>
      </c>
      <c r="L44" s="71">
        <v>0</v>
      </c>
      <c r="M44" s="51">
        <f>SUM(J44:L44)</f>
        <v>2600</v>
      </c>
      <c r="N44" s="46" t="s">
        <v>129</v>
      </c>
      <c r="O44" s="72" t="s">
        <v>35</v>
      </c>
      <c r="P44" s="32">
        <v>0</v>
      </c>
      <c r="Q44" s="32">
        <v>1</v>
      </c>
      <c r="R44" s="32">
        <v>1</v>
      </c>
      <c r="S44" s="39" t="s">
        <v>22</v>
      </c>
      <c r="T44" s="39" t="s">
        <v>59</v>
      </c>
      <c r="U44" s="3"/>
    </row>
    <row r="45" spans="1:21" ht="41.75" customHeight="1" x14ac:dyDescent="0.35">
      <c r="A45" s="154"/>
      <c r="B45" s="151"/>
      <c r="C45" s="64" t="s">
        <v>224</v>
      </c>
      <c r="D45" s="54" t="s">
        <v>239</v>
      </c>
      <c r="E45" s="54" t="s">
        <v>227</v>
      </c>
      <c r="F45" s="52" t="s">
        <v>175</v>
      </c>
      <c r="G45" s="49" t="s">
        <v>226</v>
      </c>
      <c r="H45" s="42" t="s">
        <v>225</v>
      </c>
      <c r="I45" s="44">
        <v>0</v>
      </c>
      <c r="J45" s="44">
        <v>2</v>
      </c>
      <c r="K45" s="44">
        <v>100</v>
      </c>
      <c r="L45" s="44">
        <v>100</v>
      </c>
      <c r="M45" s="51">
        <f t="shared" si="5"/>
        <v>202</v>
      </c>
      <c r="N45" s="99" t="s">
        <v>238</v>
      </c>
      <c r="O45" s="47" t="s">
        <v>35</v>
      </c>
      <c r="P45" s="32">
        <v>0</v>
      </c>
      <c r="Q45" s="32">
        <v>0</v>
      </c>
      <c r="R45" s="32">
        <v>1</v>
      </c>
      <c r="S45" s="40" t="s">
        <v>22</v>
      </c>
      <c r="T45" s="75" t="s">
        <v>235</v>
      </c>
      <c r="U45" s="3"/>
    </row>
    <row r="46" spans="1:21" ht="54" customHeight="1" x14ac:dyDescent="0.35">
      <c r="A46" s="154"/>
      <c r="B46" s="151"/>
      <c r="C46" s="64" t="s">
        <v>133</v>
      </c>
      <c r="D46" s="54" t="s">
        <v>142</v>
      </c>
      <c r="E46" s="54" t="s">
        <v>134</v>
      </c>
      <c r="F46" s="52" t="s">
        <v>151</v>
      </c>
      <c r="G46" s="42" t="s">
        <v>150</v>
      </c>
      <c r="H46" s="42" t="s">
        <v>39</v>
      </c>
      <c r="I46" s="56">
        <v>10</v>
      </c>
      <c r="J46" s="56">
        <v>20</v>
      </c>
      <c r="K46" s="56">
        <v>5000</v>
      </c>
      <c r="L46" s="56">
        <v>5000</v>
      </c>
      <c r="M46" s="51">
        <f t="shared" si="5"/>
        <v>10020</v>
      </c>
      <c r="N46" s="55" t="s">
        <v>50</v>
      </c>
      <c r="O46" s="42" t="s">
        <v>35</v>
      </c>
      <c r="P46" s="28">
        <v>0</v>
      </c>
      <c r="Q46" s="28">
        <v>0</v>
      </c>
      <c r="R46" s="28">
        <v>1</v>
      </c>
      <c r="S46" s="36" t="s">
        <v>22</v>
      </c>
      <c r="T46" s="36" t="s">
        <v>236</v>
      </c>
      <c r="U46" s="3"/>
    </row>
    <row r="47" spans="1:21" s="35" customFormat="1" ht="47.25" customHeight="1" x14ac:dyDescent="0.35">
      <c r="A47" s="154"/>
      <c r="B47" s="151"/>
      <c r="C47" s="64" t="s">
        <v>168</v>
      </c>
      <c r="D47" s="37" t="s">
        <v>147</v>
      </c>
      <c r="E47" s="37" t="s">
        <v>148</v>
      </c>
      <c r="F47" s="52" t="s">
        <v>152</v>
      </c>
      <c r="G47" s="42" t="s">
        <v>33</v>
      </c>
      <c r="H47" s="42" t="s">
        <v>39</v>
      </c>
      <c r="I47" s="56">
        <v>31</v>
      </c>
      <c r="J47" s="56">
        <v>15</v>
      </c>
      <c r="K47" s="56">
        <v>500</v>
      </c>
      <c r="L47" s="56">
        <v>500</v>
      </c>
      <c r="M47" s="51">
        <f t="shared" si="5"/>
        <v>1015</v>
      </c>
      <c r="N47" s="55" t="s">
        <v>50</v>
      </c>
      <c r="O47" s="42" t="s">
        <v>35</v>
      </c>
      <c r="P47" s="28">
        <v>0</v>
      </c>
      <c r="Q47" s="28">
        <v>0</v>
      </c>
      <c r="R47" s="28">
        <v>1</v>
      </c>
      <c r="S47" s="36" t="s">
        <v>22</v>
      </c>
      <c r="T47" s="75" t="s">
        <v>234</v>
      </c>
      <c r="U47" s="77"/>
    </row>
    <row r="48" spans="1:21" s="35" customFormat="1" ht="53.25" customHeight="1" x14ac:dyDescent="0.35">
      <c r="A48" s="154"/>
      <c r="B48" s="151"/>
      <c r="C48" s="72" t="s">
        <v>169</v>
      </c>
      <c r="D48" s="63" t="s">
        <v>162</v>
      </c>
      <c r="E48" s="63" t="s">
        <v>149</v>
      </c>
      <c r="F48" s="76" t="s">
        <v>146</v>
      </c>
      <c r="G48" s="62" t="s">
        <v>155</v>
      </c>
      <c r="H48" s="62" t="s">
        <v>39</v>
      </c>
      <c r="I48" s="91">
        <v>0</v>
      </c>
      <c r="J48" s="91">
        <v>0</v>
      </c>
      <c r="K48" s="91">
        <v>550</v>
      </c>
      <c r="L48" s="91">
        <v>0</v>
      </c>
      <c r="M48" s="51">
        <f t="shared" si="5"/>
        <v>550</v>
      </c>
      <c r="N48" s="45" t="s">
        <v>243</v>
      </c>
      <c r="O48" s="62" t="s">
        <v>35</v>
      </c>
      <c r="P48" s="33">
        <v>0</v>
      </c>
      <c r="Q48" s="33">
        <v>1</v>
      </c>
      <c r="R48" s="33">
        <v>1</v>
      </c>
      <c r="S48" s="38" t="s">
        <v>22</v>
      </c>
      <c r="T48" s="75" t="s">
        <v>235</v>
      </c>
      <c r="U48" s="77"/>
    </row>
    <row r="49" spans="1:21" s="35" customFormat="1" ht="127" customHeight="1" x14ac:dyDescent="0.35">
      <c r="A49" s="154"/>
      <c r="B49" s="151"/>
      <c r="C49" s="64" t="s">
        <v>170</v>
      </c>
      <c r="D49" s="37" t="s">
        <v>210</v>
      </c>
      <c r="E49" s="37" t="s">
        <v>209</v>
      </c>
      <c r="F49" s="52" t="s">
        <v>146</v>
      </c>
      <c r="G49" s="42" t="s">
        <v>33</v>
      </c>
      <c r="H49" s="42" t="s">
        <v>39</v>
      </c>
      <c r="I49" s="56">
        <v>0</v>
      </c>
      <c r="J49" s="56">
        <v>25</v>
      </c>
      <c r="K49" s="56">
        <v>0</v>
      </c>
      <c r="L49" s="56">
        <v>0</v>
      </c>
      <c r="M49" s="51">
        <f>SUM(J49:L49)</f>
        <v>25</v>
      </c>
      <c r="N49" s="55" t="s">
        <v>156</v>
      </c>
      <c r="O49" s="42" t="s">
        <v>35</v>
      </c>
      <c r="P49" s="28">
        <v>0</v>
      </c>
      <c r="Q49" s="28">
        <v>0</v>
      </c>
      <c r="R49" s="28">
        <v>0</v>
      </c>
      <c r="S49" s="36" t="s">
        <v>22</v>
      </c>
      <c r="T49" s="36" t="s">
        <v>22</v>
      </c>
      <c r="U49" s="77"/>
    </row>
    <row r="50" spans="1:21" s="35" customFormat="1" ht="53.25" customHeight="1" x14ac:dyDescent="0.35">
      <c r="A50" s="154"/>
      <c r="B50" s="151"/>
      <c r="C50" s="64" t="s">
        <v>171</v>
      </c>
      <c r="D50" s="58" t="s">
        <v>157</v>
      </c>
      <c r="E50" s="58" t="s">
        <v>244</v>
      </c>
      <c r="F50" s="52" t="s">
        <v>152</v>
      </c>
      <c r="G50" s="42" t="s">
        <v>52</v>
      </c>
      <c r="H50" s="42" t="s">
        <v>39</v>
      </c>
      <c r="I50" s="56">
        <v>0</v>
      </c>
      <c r="J50" s="56">
        <v>150</v>
      </c>
      <c r="K50" s="56">
        <v>1000</v>
      </c>
      <c r="L50" s="56">
        <v>1000</v>
      </c>
      <c r="M50" s="51">
        <f t="shared" si="5"/>
        <v>2150</v>
      </c>
      <c r="N50" s="55" t="s">
        <v>50</v>
      </c>
      <c r="O50" s="42" t="s">
        <v>35</v>
      </c>
      <c r="P50" s="28">
        <v>0</v>
      </c>
      <c r="Q50" s="28">
        <v>0</v>
      </c>
      <c r="R50" s="28">
        <v>0</v>
      </c>
      <c r="S50" s="36" t="s">
        <v>22</v>
      </c>
      <c r="T50" s="75" t="s">
        <v>235</v>
      </c>
      <c r="U50" s="77"/>
    </row>
    <row r="51" spans="1:21" s="77" customFormat="1" ht="53.25" customHeight="1" x14ac:dyDescent="0.35">
      <c r="A51" s="154"/>
      <c r="B51" s="151"/>
      <c r="C51" s="64" t="s">
        <v>172</v>
      </c>
      <c r="D51" s="78" t="s">
        <v>245</v>
      </c>
      <c r="E51" s="78" t="s">
        <v>246</v>
      </c>
      <c r="F51" s="78" t="s">
        <v>167</v>
      </c>
      <c r="G51" s="78" t="s">
        <v>33</v>
      </c>
      <c r="H51" s="78" t="s">
        <v>163</v>
      </c>
      <c r="I51" s="56">
        <v>0</v>
      </c>
      <c r="J51" s="56">
        <v>12</v>
      </c>
      <c r="K51" s="56">
        <v>350</v>
      </c>
      <c r="L51" s="56">
        <v>0</v>
      </c>
      <c r="M51" s="51">
        <f t="shared" si="5"/>
        <v>362</v>
      </c>
      <c r="N51" s="60" t="s">
        <v>233</v>
      </c>
      <c r="O51" s="78" t="s">
        <v>35</v>
      </c>
      <c r="P51" s="78">
        <v>0</v>
      </c>
      <c r="Q51" s="78">
        <v>2</v>
      </c>
      <c r="R51" s="78">
        <v>2</v>
      </c>
      <c r="S51" s="36" t="s">
        <v>22</v>
      </c>
      <c r="T51" s="75" t="s">
        <v>234</v>
      </c>
    </row>
    <row r="52" spans="1:21" s="35" customFormat="1" ht="53.25" customHeight="1" x14ac:dyDescent="0.35">
      <c r="A52" s="154"/>
      <c r="B52" s="151"/>
      <c r="C52" s="64" t="s">
        <v>173</v>
      </c>
      <c r="D52" s="58" t="s">
        <v>247</v>
      </c>
      <c r="E52" s="82" t="s">
        <v>164</v>
      </c>
      <c r="F52" s="74" t="s">
        <v>152</v>
      </c>
      <c r="G52" s="53" t="s">
        <v>52</v>
      </c>
      <c r="H52" s="53" t="s">
        <v>163</v>
      </c>
      <c r="I52" s="79">
        <v>0</v>
      </c>
      <c r="J52" s="79">
        <v>25</v>
      </c>
      <c r="K52" s="79">
        <v>550</v>
      </c>
      <c r="L52" s="79">
        <v>0</v>
      </c>
      <c r="M52" s="51">
        <f t="shared" si="5"/>
        <v>575</v>
      </c>
      <c r="N52" s="80" t="s">
        <v>50</v>
      </c>
      <c r="O52" s="53" t="s">
        <v>35</v>
      </c>
      <c r="P52" s="28">
        <v>0</v>
      </c>
      <c r="Q52" s="28">
        <v>1</v>
      </c>
      <c r="R52" s="28">
        <v>1</v>
      </c>
      <c r="S52" s="81" t="s">
        <v>22</v>
      </c>
      <c r="T52" s="75" t="s">
        <v>234</v>
      </c>
      <c r="U52" s="77"/>
    </row>
    <row r="53" spans="1:21" s="35" customFormat="1" ht="53.25" customHeight="1" x14ac:dyDescent="0.35">
      <c r="A53" s="154"/>
      <c r="B53" s="151"/>
      <c r="C53" s="64" t="s">
        <v>178</v>
      </c>
      <c r="D53" s="58" t="s">
        <v>248</v>
      </c>
      <c r="E53" s="82" t="s">
        <v>180</v>
      </c>
      <c r="F53" s="74" t="s">
        <v>167</v>
      </c>
      <c r="G53" s="53" t="s">
        <v>52</v>
      </c>
      <c r="H53" s="83" t="s">
        <v>39</v>
      </c>
      <c r="I53" s="84">
        <v>0</v>
      </c>
      <c r="J53" s="84">
        <v>35</v>
      </c>
      <c r="K53" s="84">
        <v>1000</v>
      </c>
      <c r="L53" s="84">
        <v>0</v>
      </c>
      <c r="M53" s="51">
        <f>SUM(J53:L53)</f>
        <v>1035</v>
      </c>
      <c r="N53" s="45" t="s">
        <v>243</v>
      </c>
      <c r="O53" s="53" t="s">
        <v>35</v>
      </c>
      <c r="P53" s="85">
        <v>0</v>
      </c>
      <c r="Q53" s="85">
        <v>1</v>
      </c>
      <c r="R53" s="85">
        <v>1</v>
      </c>
      <c r="S53" s="86" t="s">
        <v>22</v>
      </c>
      <c r="T53" s="75" t="s">
        <v>235</v>
      </c>
      <c r="U53" s="77"/>
    </row>
    <row r="54" spans="1:21" s="35" customFormat="1" ht="53.25" customHeight="1" x14ac:dyDescent="0.35">
      <c r="A54" s="154"/>
      <c r="B54" s="151"/>
      <c r="C54" s="64" t="s">
        <v>179</v>
      </c>
      <c r="D54" s="58" t="s">
        <v>249</v>
      </c>
      <c r="E54" s="87" t="s">
        <v>250</v>
      </c>
      <c r="F54" s="74" t="s">
        <v>167</v>
      </c>
      <c r="G54" s="53" t="s">
        <v>52</v>
      </c>
      <c r="H54" s="88" t="s">
        <v>39</v>
      </c>
      <c r="I54" s="84">
        <v>0</v>
      </c>
      <c r="J54" s="84">
        <v>25</v>
      </c>
      <c r="K54" s="84">
        <v>1000</v>
      </c>
      <c r="L54" s="84">
        <v>0</v>
      </c>
      <c r="M54" s="51">
        <f t="shared" si="5"/>
        <v>1025</v>
      </c>
      <c r="N54" s="45" t="s">
        <v>243</v>
      </c>
      <c r="O54" s="53" t="s">
        <v>35</v>
      </c>
      <c r="P54" s="85">
        <v>0</v>
      </c>
      <c r="Q54" s="85">
        <v>1</v>
      </c>
      <c r="R54" s="85">
        <v>1</v>
      </c>
      <c r="S54" s="86" t="s">
        <v>22</v>
      </c>
      <c r="T54" s="75" t="s">
        <v>235</v>
      </c>
      <c r="U54" s="77"/>
    </row>
    <row r="55" spans="1:21" s="35" customFormat="1" ht="53.25" customHeight="1" x14ac:dyDescent="0.35">
      <c r="A55" s="154"/>
      <c r="B55" s="151"/>
      <c r="C55" s="64" t="s">
        <v>181</v>
      </c>
      <c r="D55" s="58" t="s">
        <v>251</v>
      </c>
      <c r="E55" s="87" t="s">
        <v>182</v>
      </c>
      <c r="F55" s="74" t="s">
        <v>202</v>
      </c>
      <c r="G55" s="53" t="s">
        <v>33</v>
      </c>
      <c r="H55" s="88" t="s">
        <v>39</v>
      </c>
      <c r="I55" s="84">
        <v>0</v>
      </c>
      <c r="J55" s="84">
        <v>150</v>
      </c>
      <c r="K55" s="84">
        <v>1000</v>
      </c>
      <c r="L55" s="84">
        <v>1500</v>
      </c>
      <c r="M55" s="51">
        <f t="shared" si="5"/>
        <v>2650</v>
      </c>
      <c r="N55" s="80" t="s">
        <v>50</v>
      </c>
      <c r="O55" s="53" t="s">
        <v>35</v>
      </c>
      <c r="P55" s="85">
        <v>0</v>
      </c>
      <c r="Q55" s="85">
        <v>0</v>
      </c>
      <c r="R55" s="85">
        <v>1</v>
      </c>
      <c r="S55" s="86" t="s">
        <v>22</v>
      </c>
      <c r="T55" s="75" t="s">
        <v>234</v>
      </c>
      <c r="U55" s="77"/>
    </row>
    <row r="56" spans="1:21" s="35" customFormat="1" ht="66.75" customHeight="1" x14ac:dyDescent="0.35">
      <c r="A56" s="154"/>
      <c r="B56" s="151"/>
      <c r="C56" s="64" t="s">
        <v>196</v>
      </c>
      <c r="D56" s="97" t="s">
        <v>223</v>
      </c>
      <c r="E56" s="87" t="s">
        <v>203</v>
      </c>
      <c r="F56" s="74" t="s">
        <v>198</v>
      </c>
      <c r="G56" s="53" t="s">
        <v>33</v>
      </c>
      <c r="H56" s="88" t="s">
        <v>39</v>
      </c>
      <c r="I56" s="84">
        <v>0</v>
      </c>
      <c r="J56" s="84">
        <v>0</v>
      </c>
      <c r="K56" s="84">
        <v>1050</v>
      </c>
      <c r="L56" s="84">
        <v>0</v>
      </c>
      <c r="M56" s="51">
        <f t="shared" si="5"/>
        <v>1050</v>
      </c>
      <c r="N56" s="45" t="s">
        <v>243</v>
      </c>
      <c r="O56" s="53" t="s">
        <v>35</v>
      </c>
      <c r="P56" s="85">
        <v>0</v>
      </c>
      <c r="Q56" s="85">
        <v>1</v>
      </c>
      <c r="R56" s="85">
        <v>1</v>
      </c>
      <c r="S56" s="36" t="s">
        <v>22</v>
      </c>
      <c r="T56" s="36" t="s">
        <v>236</v>
      </c>
      <c r="U56" s="77"/>
    </row>
    <row r="57" spans="1:21" s="35" customFormat="1" ht="60" customHeight="1" x14ac:dyDescent="0.35">
      <c r="A57" s="154"/>
      <c r="B57" s="151"/>
      <c r="C57" s="64" t="s">
        <v>197</v>
      </c>
      <c r="D57" s="98" t="s">
        <v>252</v>
      </c>
      <c r="E57" s="82" t="s">
        <v>254</v>
      </c>
      <c r="F57" s="74" t="s">
        <v>212</v>
      </c>
      <c r="G57" s="53" t="s">
        <v>33</v>
      </c>
      <c r="H57" s="88" t="s">
        <v>39</v>
      </c>
      <c r="I57" s="84">
        <v>0</v>
      </c>
      <c r="J57" s="84">
        <v>20</v>
      </c>
      <c r="K57" s="84">
        <v>500</v>
      </c>
      <c r="L57" s="84">
        <v>500</v>
      </c>
      <c r="M57" s="51">
        <f>SUM(J57:L57)</f>
        <v>1020</v>
      </c>
      <c r="N57" s="60" t="s">
        <v>233</v>
      </c>
      <c r="O57" s="53" t="s">
        <v>35</v>
      </c>
      <c r="P57" s="85">
        <v>0</v>
      </c>
      <c r="Q57" s="85">
        <v>0</v>
      </c>
      <c r="R57" s="85">
        <v>4</v>
      </c>
      <c r="S57" s="81" t="s">
        <v>22</v>
      </c>
      <c r="T57" s="36" t="s">
        <v>236</v>
      </c>
      <c r="U57" s="77"/>
    </row>
    <row r="58" spans="1:21" s="35" customFormat="1" ht="60" customHeight="1" x14ac:dyDescent="0.35">
      <c r="A58" s="154"/>
      <c r="B58" s="151"/>
      <c r="C58" s="64" t="s">
        <v>218</v>
      </c>
      <c r="D58" s="58" t="s">
        <v>211</v>
      </c>
      <c r="E58" s="82" t="s">
        <v>253</v>
      </c>
      <c r="F58" s="74" t="s">
        <v>212</v>
      </c>
      <c r="G58" s="53" t="s">
        <v>33</v>
      </c>
      <c r="H58" s="88" t="s">
        <v>39</v>
      </c>
      <c r="I58" s="84">
        <v>0</v>
      </c>
      <c r="J58" s="84">
        <v>10</v>
      </c>
      <c r="K58" s="84">
        <v>200</v>
      </c>
      <c r="L58" s="84">
        <v>500</v>
      </c>
      <c r="M58" s="51">
        <f t="shared" si="5"/>
        <v>710</v>
      </c>
      <c r="N58" s="60" t="s">
        <v>233</v>
      </c>
      <c r="O58" s="53" t="s">
        <v>35</v>
      </c>
      <c r="P58" s="85">
        <v>0</v>
      </c>
      <c r="Q58" s="85">
        <v>0</v>
      </c>
      <c r="R58" s="85">
        <v>4</v>
      </c>
      <c r="S58" s="36" t="s">
        <v>22</v>
      </c>
      <c r="T58" s="36" t="s">
        <v>236</v>
      </c>
      <c r="U58" s="77"/>
    </row>
    <row r="59" spans="1:21" s="35" customFormat="1" ht="60" customHeight="1" x14ac:dyDescent="0.35">
      <c r="A59" s="154"/>
      <c r="B59" s="151"/>
      <c r="C59" s="64" t="s">
        <v>219</v>
      </c>
      <c r="D59" s="58" t="s">
        <v>213</v>
      </c>
      <c r="E59" s="82" t="s">
        <v>214</v>
      </c>
      <c r="F59" s="74" t="s">
        <v>212</v>
      </c>
      <c r="G59" s="53" t="s">
        <v>33</v>
      </c>
      <c r="H59" s="88" t="s">
        <v>39</v>
      </c>
      <c r="I59" s="84">
        <v>0</v>
      </c>
      <c r="J59" s="84">
        <v>10</v>
      </c>
      <c r="K59" s="84">
        <v>0</v>
      </c>
      <c r="L59" s="84">
        <v>0</v>
      </c>
      <c r="M59" s="51">
        <f t="shared" si="5"/>
        <v>10</v>
      </c>
      <c r="N59" s="80" t="s">
        <v>232</v>
      </c>
      <c r="O59" s="53" t="s">
        <v>35</v>
      </c>
      <c r="P59" s="85">
        <v>1</v>
      </c>
      <c r="Q59" s="85">
        <v>1</v>
      </c>
      <c r="R59" s="85">
        <v>1</v>
      </c>
      <c r="S59" s="36" t="s">
        <v>22</v>
      </c>
      <c r="T59" s="75" t="s">
        <v>234</v>
      </c>
      <c r="U59" s="77"/>
    </row>
    <row r="60" spans="1:21" s="35" customFormat="1" ht="60" customHeight="1" x14ac:dyDescent="0.35">
      <c r="A60" s="154"/>
      <c r="B60" s="151"/>
      <c r="C60" s="64" t="s">
        <v>220</v>
      </c>
      <c r="D60" s="58" t="s">
        <v>215</v>
      </c>
      <c r="E60" s="87" t="s">
        <v>216</v>
      </c>
      <c r="F60" s="74" t="s">
        <v>198</v>
      </c>
      <c r="G60" s="53" t="s">
        <v>33</v>
      </c>
      <c r="H60" s="88" t="s">
        <v>39</v>
      </c>
      <c r="I60" s="84">
        <v>0</v>
      </c>
      <c r="J60" s="84">
        <v>0</v>
      </c>
      <c r="K60" s="84">
        <v>150</v>
      </c>
      <c r="L60" s="84">
        <v>0</v>
      </c>
      <c r="M60" s="101">
        <f t="shared" si="5"/>
        <v>150</v>
      </c>
      <c r="N60" s="80" t="s">
        <v>217</v>
      </c>
      <c r="O60" s="53" t="s">
        <v>35</v>
      </c>
      <c r="P60" s="85">
        <v>0</v>
      </c>
      <c r="Q60" s="85">
        <v>1</v>
      </c>
      <c r="R60" s="85">
        <v>1</v>
      </c>
      <c r="S60" s="81" t="s">
        <v>22</v>
      </c>
      <c r="T60" s="81" t="s">
        <v>22</v>
      </c>
      <c r="U60" s="77"/>
    </row>
    <row r="61" spans="1:21" ht="12.75" customHeight="1" x14ac:dyDescent="0.35">
      <c r="A61" s="154"/>
      <c r="B61" s="152"/>
      <c r="C61" s="143" t="s">
        <v>64</v>
      </c>
      <c r="D61" s="144"/>
      <c r="E61" s="144"/>
      <c r="F61" s="144"/>
      <c r="G61" s="144"/>
      <c r="H61" s="145"/>
      <c r="I61" s="21">
        <f>SUM(I34:I60)</f>
        <v>4194</v>
      </c>
      <c r="J61" s="21">
        <f>SUM(J34:J60)</f>
        <v>6719</v>
      </c>
      <c r="K61" s="21">
        <f>SUM(K34:K60)</f>
        <v>20250</v>
      </c>
      <c r="L61" s="21">
        <f>SUM(L34:L60)</f>
        <v>14500</v>
      </c>
      <c r="M61" s="21">
        <f>SUM(M34:M60)</f>
        <v>41469</v>
      </c>
      <c r="N61" s="89"/>
      <c r="O61" s="90"/>
      <c r="P61" s="9"/>
      <c r="Q61" s="9"/>
      <c r="R61" s="9"/>
      <c r="S61" s="10"/>
      <c r="T61" s="11"/>
    </row>
    <row r="62" spans="1:21" ht="12.75" customHeight="1" x14ac:dyDescent="0.35">
      <c r="A62" s="155"/>
      <c r="B62" s="146" t="s">
        <v>65</v>
      </c>
      <c r="C62" s="147"/>
      <c r="D62" s="147"/>
      <c r="E62" s="147"/>
      <c r="F62" s="147"/>
      <c r="G62" s="147"/>
      <c r="H62" s="148"/>
      <c r="I62" s="22">
        <f>I61+I33</f>
        <v>63264.5</v>
      </c>
      <c r="J62" s="22">
        <f>J61+J33</f>
        <v>74502.399999999994</v>
      </c>
      <c r="K62" s="22">
        <f>K61+K33</f>
        <v>86590.599999999991</v>
      </c>
      <c r="L62" s="22">
        <f>L61+L33</f>
        <v>80841.599999999991</v>
      </c>
      <c r="M62" s="22">
        <f>M61+M33</f>
        <v>241934.60000000009</v>
      </c>
      <c r="N62" s="12"/>
      <c r="O62" s="13"/>
      <c r="P62" s="14"/>
      <c r="Q62" s="14"/>
      <c r="R62" s="14"/>
      <c r="S62" s="15"/>
      <c r="T62" s="16"/>
    </row>
    <row r="64" spans="1:21" ht="12" customHeight="1" x14ac:dyDescent="0.35">
      <c r="A64" s="149"/>
      <c r="B64" s="149"/>
      <c r="C64" s="149"/>
      <c r="D64" s="149"/>
    </row>
    <row r="66" spans="1:4" ht="12" customHeight="1" x14ac:dyDescent="0.35">
      <c r="A66" s="150"/>
      <c r="B66" s="150"/>
      <c r="C66" s="150"/>
      <c r="D66" s="150"/>
    </row>
    <row r="67" spans="1:4" ht="12" customHeight="1" x14ac:dyDescent="0.35">
      <c r="A67" s="142"/>
      <c r="B67" s="142"/>
      <c r="C67" s="142"/>
      <c r="D67" s="142"/>
    </row>
    <row r="69" spans="1:4" ht="12" customHeight="1" x14ac:dyDescent="0.35">
      <c r="A69" s="150"/>
      <c r="B69" s="150"/>
      <c r="C69" s="150"/>
      <c r="D69" s="150"/>
    </row>
    <row r="70" spans="1:4" ht="12" customHeight="1" x14ac:dyDescent="0.35">
      <c r="A70" s="142"/>
      <c r="B70" s="142"/>
      <c r="C70" s="142"/>
      <c r="D70" s="142"/>
    </row>
    <row r="72" spans="1:4" ht="12" customHeight="1" x14ac:dyDescent="0.35">
      <c r="A72" s="150"/>
      <c r="B72" s="150"/>
      <c r="C72" s="150"/>
      <c r="D72" s="150"/>
    </row>
    <row r="73" spans="1:4" ht="12" customHeight="1" x14ac:dyDescent="0.35">
      <c r="A73" s="142"/>
      <c r="B73" s="142"/>
      <c r="C73" s="142"/>
      <c r="D73" s="142"/>
    </row>
  </sheetData>
  <autoFilter ref="A12:T62" xr:uid="{00000000-0009-0000-0000-000000000000}"/>
  <mergeCells count="52">
    <mergeCell ref="S24:S25"/>
    <mergeCell ref="T24:T25"/>
    <mergeCell ref="R9:R11"/>
    <mergeCell ref="L24:L25"/>
    <mergeCell ref="M24:M25"/>
    <mergeCell ref="C33:H33"/>
    <mergeCell ref="G24:G25"/>
    <mergeCell ref="H24:H25"/>
    <mergeCell ref="I24:I25"/>
    <mergeCell ref="J24:J25"/>
    <mergeCell ref="E24:E25"/>
    <mergeCell ref="F24:F25"/>
    <mergeCell ref="K24:K25"/>
    <mergeCell ref="F10:F11"/>
    <mergeCell ref="A73:D73"/>
    <mergeCell ref="C61:H61"/>
    <mergeCell ref="B62:H62"/>
    <mergeCell ref="A64:D64"/>
    <mergeCell ref="A66:D66"/>
    <mergeCell ref="A67:D67"/>
    <mergeCell ref="A69:D69"/>
    <mergeCell ref="B34:B61"/>
    <mergeCell ref="A70:D70"/>
    <mergeCell ref="A72:D72"/>
    <mergeCell ref="A13:A62"/>
    <mergeCell ref="B13:B33"/>
    <mergeCell ref="C24:C25"/>
    <mergeCell ref="D24:D25"/>
    <mergeCell ref="A8:A11"/>
    <mergeCell ref="B8:B11"/>
    <mergeCell ref="C8:E9"/>
    <mergeCell ref="F8:F9"/>
    <mergeCell ref="G8:G11"/>
    <mergeCell ref="C10:C11"/>
    <mergeCell ref="D10:D11"/>
    <mergeCell ref="E10:E11"/>
    <mergeCell ref="S8:T8"/>
    <mergeCell ref="O9:O11"/>
    <mergeCell ref="S9:S10"/>
    <mergeCell ref="Q1:T1"/>
    <mergeCell ref="Q2:T2"/>
    <mergeCell ref="Q3:T3"/>
    <mergeCell ref="Q4:T4"/>
    <mergeCell ref="C5:T6"/>
    <mergeCell ref="T9:T11"/>
    <mergeCell ref="H8:H11"/>
    <mergeCell ref="I8:I10"/>
    <mergeCell ref="J8:M9"/>
    <mergeCell ref="N8:R8"/>
    <mergeCell ref="N9:N11"/>
    <mergeCell ref="P9:P11"/>
    <mergeCell ref="Q9:Q11"/>
  </mergeCells>
  <phoneticPr fontId="20" type="noConversion"/>
  <pageMargins left="0.74803149606299213" right="0.74803149606299213" top="0.98425196850393704" bottom="0.98425196850393704" header="0.51181102362204722" footer="0.51181102362204722"/>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02 Švietimo kokybės ir priei...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Uršulia Seniut</cp:lastModifiedBy>
  <cp:lastPrinted>2023-01-19T06:52:22Z</cp:lastPrinted>
  <dcterms:created xsi:type="dcterms:W3CDTF">2017-03-20T14:23:56Z</dcterms:created>
  <dcterms:modified xsi:type="dcterms:W3CDTF">2023-07-18T11:37:06Z</dcterms:modified>
</cp:coreProperties>
</file>